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JIL-TORIINSAN\Medee-Toriinsan\medee2023\"/>
    </mc:Choice>
  </mc:AlternateContent>
  <xr:revisionPtr revIDLastSave="0" documentId="13_ncr:1_{1B9C4A2C-7C09-457D-B607-6214C455D24E}" xr6:coauthVersionLast="47" xr6:coauthVersionMax="47" xr10:uidLastSave="{00000000-0000-0000-0000-000000000000}"/>
  <bookViews>
    <workbookView xWindow="-120" yWindow="-120" windowWidth="29040" windowHeight="15720" activeTab="2" xr2:uid="{664F2C4B-A009-4EDB-9D80-6371FD2C4F03}"/>
  </bookViews>
  <sheets>
    <sheet name="Sheet1" sheetId="1" r:id="rId1"/>
    <sheet name="Sheet1 (2)" sheetId="3" r:id="rId2"/>
    <sheet name="Sheet3" sheetId="4" r:id="rId3"/>
    <sheet name="Sheet2" sheetId="2" r:id="rId4"/>
    <sheet name="Sheet1 (3)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5" i="5" l="1"/>
  <c r="B200" i="5" s="1"/>
  <c r="D188" i="5"/>
  <c r="D184" i="5"/>
  <c r="I170" i="5"/>
  <c r="H170" i="5"/>
  <c r="G170" i="5"/>
  <c r="F170" i="5"/>
  <c r="I169" i="5"/>
  <c r="H169" i="5"/>
  <c r="G169" i="5"/>
  <c r="F169" i="5"/>
  <c r="G168" i="5"/>
  <c r="F168" i="5"/>
  <c r="B168" i="5"/>
  <c r="H168" i="5" s="1"/>
  <c r="I167" i="5"/>
  <c r="H167" i="5"/>
  <c r="G167" i="5"/>
  <c r="F167" i="5"/>
  <c r="I166" i="5"/>
  <c r="H166" i="5"/>
  <c r="G166" i="5"/>
  <c r="F166" i="5"/>
  <c r="I165" i="5"/>
  <c r="H165" i="5"/>
  <c r="G165" i="5"/>
  <c r="F165" i="5"/>
  <c r="I164" i="5"/>
  <c r="H164" i="5"/>
  <c r="G164" i="5"/>
  <c r="F164" i="5"/>
  <c r="I163" i="5"/>
  <c r="H163" i="5"/>
  <c r="G163" i="5"/>
  <c r="F163" i="5"/>
  <c r="I162" i="5"/>
  <c r="H162" i="5"/>
  <c r="G162" i="5"/>
  <c r="F162" i="5"/>
  <c r="I161" i="5"/>
  <c r="H161" i="5"/>
  <c r="G161" i="5"/>
  <c r="F161" i="5"/>
  <c r="I160" i="5"/>
  <c r="H160" i="5"/>
  <c r="G160" i="5"/>
  <c r="F160" i="5"/>
  <c r="I159" i="5"/>
  <c r="H159" i="5"/>
  <c r="G159" i="5"/>
  <c r="F159" i="5"/>
  <c r="I158" i="5"/>
  <c r="H158" i="5"/>
  <c r="G158" i="5"/>
  <c r="F158" i="5"/>
  <c r="I157" i="5"/>
  <c r="H157" i="5"/>
  <c r="G157" i="5"/>
  <c r="F157" i="5"/>
  <c r="I156" i="5"/>
  <c r="H156" i="5"/>
  <c r="G156" i="5"/>
  <c r="F156" i="5"/>
  <c r="I155" i="5"/>
  <c r="H155" i="5"/>
  <c r="G155" i="5"/>
  <c r="F155" i="5"/>
  <c r="I154" i="5"/>
  <c r="H154" i="5"/>
  <c r="G154" i="5"/>
  <c r="F154" i="5"/>
  <c r="I153" i="5"/>
  <c r="H153" i="5"/>
  <c r="G153" i="5"/>
  <c r="F153" i="5"/>
  <c r="I152" i="5"/>
  <c r="H152" i="5"/>
  <c r="G152" i="5"/>
  <c r="F152" i="5"/>
  <c r="I151" i="5"/>
  <c r="H151" i="5"/>
  <c r="G151" i="5"/>
  <c r="F151" i="5"/>
  <c r="I150" i="5"/>
  <c r="H150" i="5"/>
  <c r="G150" i="5"/>
  <c r="F150" i="5"/>
  <c r="I149" i="5"/>
  <c r="H149" i="5"/>
  <c r="G149" i="5"/>
  <c r="F149" i="5"/>
  <c r="I148" i="5"/>
  <c r="H148" i="5"/>
  <c r="G148" i="5"/>
  <c r="F148" i="5"/>
  <c r="I147" i="5"/>
  <c r="H147" i="5"/>
  <c r="G147" i="5"/>
  <c r="F147" i="5"/>
  <c r="I146" i="5"/>
  <c r="H146" i="5"/>
  <c r="G146" i="5"/>
  <c r="F146" i="5"/>
  <c r="I145" i="5"/>
  <c r="H145" i="5"/>
  <c r="G145" i="5"/>
  <c r="F145" i="5"/>
  <c r="I144" i="5"/>
  <c r="H144" i="5"/>
  <c r="G144" i="5"/>
  <c r="F144" i="5"/>
  <c r="I143" i="5"/>
  <c r="H143" i="5"/>
  <c r="G143" i="5"/>
  <c r="F143" i="5"/>
  <c r="I142" i="5"/>
  <c r="H142" i="5"/>
  <c r="G142" i="5"/>
  <c r="F142" i="5"/>
  <c r="I141" i="5"/>
  <c r="H141" i="5"/>
  <c r="G141" i="5"/>
  <c r="F141" i="5"/>
  <c r="I140" i="5"/>
  <c r="H140" i="5"/>
  <c r="G140" i="5"/>
  <c r="F140" i="5"/>
  <c r="I139" i="5"/>
  <c r="H139" i="5"/>
  <c r="G139" i="5"/>
  <c r="F139" i="5"/>
  <c r="I138" i="5"/>
  <c r="H138" i="5"/>
  <c r="G138" i="5"/>
  <c r="F138" i="5"/>
  <c r="G137" i="5"/>
  <c r="F137" i="5"/>
  <c r="B137" i="5"/>
  <c r="I137" i="5" s="1"/>
  <c r="I136" i="5"/>
  <c r="H136" i="5"/>
  <c r="G136" i="5"/>
  <c r="F136" i="5"/>
  <c r="I135" i="5"/>
  <c r="H135" i="5"/>
  <c r="G135" i="5"/>
  <c r="F135" i="5"/>
  <c r="I134" i="5"/>
  <c r="H134" i="5"/>
  <c r="G134" i="5"/>
  <c r="F134" i="5"/>
  <c r="I133" i="5"/>
  <c r="H133" i="5"/>
  <c r="G133" i="5"/>
  <c r="F133" i="5"/>
  <c r="I132" i="5"/>
  <c r="H132" i="5"/>
  <c r="G132" i="5"/>
  <c r="F132" i="5"/>
  <c r="I131" i="5"/>
  <c r="H131" i="5"/>
  <c r="G131" i="5"/>
  <c r="F131" i="5"/>
  <c r="I130" i="5"/>
  <c r="H130" i="5"/>
  <c r="G130" i="5"/>
  <c r="F130" i="5"/>
  <c r="I129" i="5"/>
  <c r="H129" i="5"/>
  <c r="G129" i="5"/>
  <c r="F129" i="5"/>
  <c r="I128" i="5"/>
  <c r="H128" i="5"/>
  <c r="G128" i="5"/>
  <c r="F128" i="5"/>
  <c r="I127" i="5"/>
  <c r="H127" i="5"/>
  <c r="G127" i="5"/>
  <c r="F127" i="5"/>
  <c r="I126" i="5"/>
  <c r="H126" i="5"/>
  <c r="G126" i="5"/>
  <c r="F126" i="5"/>
  <c r="I125" i="5"/>
  <c r="H125" i="5"/>
  <c r="G125" i="5"/>
  <c r="F125" i="5"/>
  <c r="I124" i="5"/>
  <c r="H124" i="5"/>
  <c r="G124" i="5"/>
  <c r="F124" i="5"/>
  <c r="I123" i="5"/>
  <c r="H123" i="5"/>
  <c r="G123" i="5"/>
  <c r="F123" i="5"/>
  <c r="I122" i="5"/>
  <c r="H122" i="5"/>
  <c r="G122" i="5"/>
  <c r="F122" i="5"/>
  <c r="I121" i="5"/>
  <c r="H121" i="5"/>
  <c r="G121" i="5"/>
  <c r="F121" i="5"/>
  <c r="I120" i="5"/>
  <c r="H120" i="5"/>
  <c r="G120" i="5"/>
  <c r="F120" i="5"/>
  <c r="I119" i="5"/>
  <c r="H119" i="5"/>
  <c r="G119" i="5"/>
  <c r="F119" i="5"/>
  <c r="I118" i="5"/>
  <c r="H118" i="5"/>
  <c r="G118" i="5"/>
  <c r="F118" i="5"/>
  <c r="I117" i="5"/>
  <c r="H117" i="5"/>
  <c r="G117" i="5"/>
  <c r="F117" i="5"/>
  <c r="I116" i="5"/>
  <c r="H116" i="5"/>
  <c r="G116" i="5"/>
  <c r="F116" i="5"/>
  <c r="I115" i="5"/>
  <c r="H115" i="5"/>
  <c r="G115" i="5"/>
  <c r="F115" i="5"/>
  <c r="I114" i="5"/>
  <c r="H114" i="5"/>
  <c r="G114" i="5"/>
  <c r="F114" i="5"/>
  <c r="I113" i="5"/>
  <c r="H113" i="5"/>
  <c r="G113" i="5"/>
  <c r="F113" i="5"/>
  <c r="I112" i="5"/>
  <c r="H112" i="5"/>
  <c r="G112" i="5"/>
  <c r="F112" i="5"/>
  <c r="I111" i="5"/>
  <c r="H111" i="5"/>
  <c r="G111" i="5"/>
  <c r="F111" i="5"/>
  <c r="I110" i="5"/>
  <c r="H110" i="5"/>
  <c r="G110" i="5"/>
  <c r="F110" i="5"/>
  <c r="I109" i="5"/>
  <c r="H109" i="5"/>
  <c r="G109" i="5"/>
  <c r="F109" i="5"/>
  <c r="I108" i="5"/>
  <c r="H108" i="5"/>
  <c r="G108" i="5"/>
  <c r="F108" i="5"/>
  <c r="I96" i="5"/>
  <c r="H96" i="5"/>
  <c r="G96" i="5"/>
  <c r="F96" i="5"/>
  <c r="I95" i="5"/>
  <c r="H95" i="5"/>
  <c r="G95" i="5"/>
  <c r="F95" i="5"/>
  <c r="I94" i="5"/>
  <c r="H94" i="5"/>
  <c r="G94" i="5"/>
  <c r="F94" i="5"/>
  <c r="I93" i="5"/>
  <c r="H93" i="5"/>
  <c r="G93" i="5"/>
  <c r="F93" i="5"/>
  <c r="I92" i="5"/>
  <c r="H92" i="5"/>
  <c r="G92" i="5"/>
  <c r="F92" i="5"/>
  <c r="I91" i="5"/>
  <c r="H91" i="5"/>
  <c r="G91" i="5"/>
  <c r="F91" i="5"/>
  <c r="I90" i="5"/>
  <c r="H90" i="5"/>
  <c r="G90" i="5"/>
  <c r="F90" i="5"/>
  <c r="I89" i="5"/>
  <c r="H89" i="5"/>
  <c r="G89" i="5"/>
  <c r="F89" i="5"/>
  <c r="I88" i="5"/>
  <c r="H88" i="5"/>
  <c r="G88" i="5"/>
  <c r="F88" i="5"/>
  <c r="I87" i="5"/>
  <c r="H87" i="5"/>
  <c r="G87" i="5"/>
  <c r="F87" i="5"/>
  <c r="I86" i="5"/>
  <c r="H86" i="5"/>
  <c r="G86" i="5"/>
  <c r="F86" i="5"/>
  <c r="I85" i="5"/>
  <c r="H85" i="5"/>
  <c r="G85" i="5"/>
  <c r="F85" i="5"/>
  <c r="I84" i="5"/>
  <c r="H84" i="5"/>
  <c r="G84" i="5"/>
  <c r="F84" i="5"/>
  <c r="I83" i="5"/>
  <c r="H83" i="5"/>
  <c r="G83" i="5"/>
  <c r="F83" i="5"/>
  <c r="I82" i="5"/>
  <c r="H82" i="5"/>
  <c r="G82" i="5"/>
  <c r="F82" i="5"/>
  <c r="I81" i="5"/>
  <c r="H81" i="5"/>
  <c r="G81" i="5"/>
  <c r="F81" i="5"/>
  <c r="I80" i="5"/>
  <c r="H80" i="5"/>
  <c r="G80" i="5"/>
  <c r="F80" i="5"/>
  <c r="I79" i="5"/>
  <c r="H79" i="5"/>
  <c r="G79" i="5"/>
  <c r="F79" i="5"/>
  <c r="I78" i="5"/>
  <c r="H78" i="5"/>
  <c r="G78" i="5"/>
  <c r="F78" i="5"/>
  <c r="I77" i="5"/>
  <c r="H77" i="5"/>
  <c r="G77" i="5"/>
  <c r="F77" i="5"/>
  <c r="I76" i="5"/>
  <c r="H76" i="5"/>
  <c r="G76" i="5"/>
  <c r="F76" i="5"/>
  <c r="I75" i="5"/>
  <c r="H75" i="5"/>
  <c r="G75" i="5"/>
  <c r="F75" i="5"/>
  <c r="I74" i="5"/>
  <c r="H74" i="5"/>
  <c r="G74" i="5"/>
  <c r="F74" i="5"/>
  <c r="I73" i="5"/>
  <c r="H73" i="5"/>
  <c r="G73" i="5"/>
  <c r="F73" i="5"/>
  <c r="I72" i="5"/>
  <c r="H72" i="5"/>
  <c r="G72" i="5"/>
  <c r="F72" i="5"/>
  <c r="I71" i="5"/>
  <c r="H71" i="5"/>
  <c r="G71" i="5"/>
  <c r="F71" i="5"/>
  <c r="I70" i="5"/>
  <c r="H70" i="5"/>
  <c r="G70" i="5"/>
  <c r="F70" i="5"/>
  <c r="I69" i="5"/>
  <c r="H69" i="5"/>
  <c r="G69" i="5"/>
  <c r="F69" i="5"/>
  <c r="I68" i="5"/>
  <c r="H68" i="5"/>
  <c r="G68" i="5"/>
  <c r="F68" i="5"/>
  <c r="I67" i="5"/>
  <c r="H67" i="5"/>
  <c r="G67" i="5"/>
  <c r="F67" i="5"/>
  <c r="I66" i="5"/>
  <c r="H66" i="5"/>
  <c r="G66" i="5"/>
  <c r="F66" i="5"/>
  <c r="I65" i="5"/>
  <c r="H65" i="5"/>
  <c r="G65" i="5"/>
  <c r="F65" i="5"/>
  <c r="I64" i="5"/>
  <c r="H64" i="5"/>
  <c r="G64" i="5"/>
  <c r="F64" i="5"/>
  <c r="I63" i="5"/>
  <c r="H63" i="5"/>
  <c r="G63" i="5"/>
  <c r="F63" i="5"/>
  <c r="I62" i="5"/>
  <c r="H62" i="5"/>
  <c r="G62" i="5"/>
  <c r="F62" i="5"/>
  <c r="I50" i="5"/>
  <c r="H50" i="5"/>
  <c r="G50" i="5"/>
  <c r="F50" i="5"/>
  <c r="I49" i="5"/>
  <c r="H49" i="5"/>
  <c r="G49" i="5"/>
  <c r="F49" i="5"/>
  <c r="I48" i="5"/>
  <c r="H48" i="5"/>
  <c r="G48" i="5"/>
  <c r="F48" i="5"/>
  <c r="I47" i="5"/>
  <c r="H47" i="5"/>
  <c r="G47" i="5"/>
  <c r="F47" i="5"/>
  <c r="I46" i="5"/>
  <c r="H46" i="5"/>
  <c r="G46" i="5"/>
  <c r="F46" i="5"/>
  <c r="I45" i="5"/>
  <c r="H45" i="5"/>
  <c r="G45" i="5"/>
  <c r="F45" i="5"/>
  <c r="I44" i="5"/>
  <c r="H44" i="5"/>
  <c r="G44" i="5"/>
  <c r="F44" i="5"/>
  <c r="I43" i="5"/>
  <c r="H43" i="5"/>
  <c r="G43" i="5"/>
  <c r="F43" i="5"/>
  <c r="I42" i="5"/>
  <c r="H42" i="5"/>
  <c r="G42" i="5"/>
  <c r="F42" i="5"/>
  <c r="I41" i="5"/>
  <c r="H41" i="5"/>
  <c r="G41" i="5"/>
  <c r="F41" i="5"/>
  <c r="G40" i="5"/>
  <c r="F40" i="5"/>
  <c r="B40" i="5"/>
  <c r="H40" i="5" s="1"/>
  <c r="I39" i="5"/>
  <c r="H39" i="5"/>
  <c r="G39" i="5"/>
  <c r="F39" i="5"/>
  <c r="I38" i="5"/>
  <c r="H38" i="5"/>
  <c r="G38" i="5"/>
  <c r="F38" i="5"/>
  <c r="I37" i="5"/>
  <c r="H37" i="5"/>
  <c r="G37" i="5"/>
  <c r="F37" i="5"/>
  <c r="I36" i="5"/>
  <c r="H36" i="5"/>
  <c r="G36" i="5"/>
  <c r="F36" i="5"/>
  <c r="I35" i="5"/>
  <c r="H35" i="5"/>
  <c r="G35" i="5"/>
  <c r="F35" i="5"/>
  <c r="I34" i="5"/>
  <c r="H34" i="5"/>
  <c r="G34" i="5"/>
  <c r="F34" i="5"/>
  <c r="I33" i="5"/>
  <c r="H33" i="5"/>
  <c r="G33" i="5"/>
  <c r="F33" i="5"/>
  <c r="I32" i="5"/>
  <c r="H32" i="5"/>
  <c r="G32" i="5"/>
  <c r="F32" i="5"/>
  <c r="I31" i="5"/>
  <c r="H31" i="5"/>
  <c r="G31" i="5"/>
  <c r="F31" i="5"/>
  <c r="I30" i="5"/>
  <c r="H30" i="5"/>
  <c r="G30" i="5"/>
  <c r="F30" i="5"/>
  <c r="I29" i="5"/>
  <c r="H29" i="5"/>
  <c r="G29" i="5"/>
  <c r="F29" i="5"/>
  <c r="I28" i="5"/>
  <c r="H28" i="5"/>
  <c r="G28" i="5"/>
  <c r="F28" i="5"/>
  <c r="I27" i="5"/>
  <c r="H27" i="5"/>
  <c r="G27" i="5"/>
  <c r="F27" i="5"/>
  <c r="I26" i="5"/>
  <c r="H26" i="5"/>
  <c r="G26" i="5"/>
  <c r="F26" i="5"/>
  <c r="I25" i="5"/>
  <c r="H25" i="5"/>
  <c r="G25" i="5"/>
  <c r="F25" i="5"/>
  <c r="I24" i="5"/>
  <c r="H24" i="5"/>
  <c r="G24" i="5"/>
  <c r="F24" i="5"/>
  <c r="I23" i="5"/>
  <c r="H23" i="5"/>
  <c r="G23" i="5"/>
  <c r="F23" i="5"/>
  <c r="I22" i="5"/>
  <c r="H22" i="5"/>
  <c r="G22" i="5"/>
  <c r="F22" i="5"/>
  <c r="I21" i="5"/>
  <c r="H21" i="5"/>
  <c r="G21" i="5"/>
  <c r="F21" i="5"/>
  <c r="I20" i="5"/>
  <c r="H20" i="5"/>
  <c r="G20" i="5"/>
  <c r="F20" i="5"/>
  <c r="I19" i="5"/>
  <c r="H19" i="5"/>
  <c r="G19" i="5"/>
  <c r="F19" i="5"/>
  <c r="I18" i="5"/>
  <c r="H18" i="5"/>
  <c r="G18" i="5"/>
  <c r="F18" i="5"/>
  <c r="I17" i="5"/>
  <c r="H17" i="5"/>
  <c r="G17" i="5"/>
  <c r="F17" i="5"/>
  <c r="I16" i="5"/>
  <c r="H16" i="5"/>
  <c r="G16" i="5"/>
  <c r="F16" i="5"/>
  <c r="I15" i="5"/>
  <c r="H15" i="5"/>
  <c r="G15" i="5"/>
  <c r="F15" i="5"/>
  <c r="G14" i="5"/>
  <c r="F14" i="5"/>
  <c r="B14" i="5"/>
  <c r="I14" i="5" s="1"/>
  <c r="E13" i="5"/>
  <c r="F13" i="5" s="1"/>
  <c r="B13" i="5"/>
  <c r="I12" i="5"/>
  <c r="H12" i="5"/>
  <c r="G12" i="5"/>
  <c r="F12" i="5"/>
  <c r="I11" i="5"/>
  <c r="H11" i="5"/>
  <c r="G11" i="5"/>
  <c r="F11" i="5"/>
  <c r="I10" i="5"/>
  <c r="H10" i="5"/>
  <c r="G10" i="5"/>
  <c r="F10" i="5"/>
  <c r="I9" i="5"/>
  <c r="H9" i="5"/>
  <c r="G9" i="5"/>
  <c r="F9" i="5"/>
  <c r="I8" i="5"/>
  <c r="H8" i="5"/>
  <c r="G8" i="5"/>
  <c r="F8" i="5"/>
  <c r="F194" i="1"/>
  <c r="F193" i="1"/>
  <c r="E19" i="4"/>
  <c r="E21" i="4" s="1"/>
  <c r="G20" i="4"/>
  <c r="F20" i="4"/>
  <c r="D19" i="4"/>
  <c r="C19" i="4"/>
  <c r="C21" i="4" s="1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G4" i="4"/>
  <c r="F4" i="4"/>
  <c r="G3" i="4"/>
  <c r="F3" i="4"/>
  <c r="G2" i="4"/>
  <c r="F2" i="4"/>
  <c r="K25" i="1"/>
  <c r="K22" i="1"/>
  <c r="K21" i="1"/>
  <c r="K20" i="1"/>
  <c r="I15" i="3"/>
  <c r="H15" i="3"/>
  <c r="G15" i="3"/>
  <c r="F15" i="3"/>
  <c r="I14" i="3"/>
  <c r="H14" i="3"/>
  <c r="G14" i="3"/>
  <c r="F14" i="3"/>
  <c r="I13" i="3"/>
  <c r="H13" i="3"/>
  <c r="G13" i="3"/>
  <c r="F13" i="3"/>
  <c r="I12" i="3"/>
  <c r="H12" i="3"/>
  <c r="G12" i="3"/>
  <c r="F12" i="3"/>
  <c r="I11" i="3"/>
  <c r="H11" i="3"/>
  <c r="G11" i="3"/>
  <c r="F11" i="3"/>
  <c r="I10" i="3"/>
  <c r="H10" i="3"/>
  <c r="G10" i="3"/>
  <c r="F10" i="3"/>
  <c r="I8" i="3"/>
  <c r="H8" i="3"/>
  <c r="G8" i="3"/>
  <c r="F8" i="3"/>
  <c r="F63" i="3"/>
  <c r="E63" i="3"/>
  <c r="F62" i="3"/>
  <c r="E62" i="3"/>
  <c r="F61" i="3"/>
  <c r="E61" i="3"/>
  <c r="F60" i="3"/>
  <c r="E60" i="3"/>
  <c r="F59" i="3"/>
  <c r="E59" i="3"/>
  <c r="F58" i="3"/>
  <c r="E58" i="3"/>
  <c r="F57" i="3"/>
  <c r="E57" i="3"/>
  <c r="F56" i="3"/>
  <c r="E56" i="3"/>
  <c r="F55" i="3"/>
  <c r="E55" i="3"/>
  <c r="F54" i="3"/>
  <c r="E54" i="3"/>
  <c r="F53" i="3"/>
  <c r="E53" i="3"/>
  <c r="F52" i="3"/>
  <c r="E52" i="3"/>
  <c r="F51" i="3"/>
  <c r="E51" i="3"/>
  <c r="F50" i="3"/>
  <c r="E50" i="3"/>
  <c r="F49" i="3"/>
  <c r="E49" i="3"/>
  <c r="F48" i="3"/>
  <c r="E48" i="3"/>
  <c r="F47" i="3"/>
  <c r="E47" i="3"/>
  <c r="F46" i="3"/>
  <c r="E46" i="3"/>
  <c r="F45" i="3"/>
  <c r="E45" i="3"/>
  <c r="F44" i="3"/>
  <c r="E44" i="3"/>
  <c r="F43" i="3"/>
  <c r="E43" i="3"/>
  <c r="F42" i="3"/>
  <c r="E42" i="3"/>
  <c r="F41" i="3"/>
  <c r="E41" i="3"/>
  <c r="F40" i="3"/>
  <c r="E40" i="3"/>
  <c r="E9" i="3"/>
  <c r="D9" i="3"/>
  <c r="F9" i="3" s="1"/>
  <c r="C9" i="3"/>
  <c r="B9" i="3"/>
  <c r="I168" i="5" l="1"/>
  <c r="I40" i="5"/>
  <c r="H137" i="5"/>
  <c r="G13" i="5"/>
  <c r="H13" i="5"/>
  <c r="H14" i="5"/>
  <c r="I13" i="5"/>
  <c r="F19" i="4"/>
  <c r="G19" i="4"/>
  <c r="D21" i="4"/>
  <c r="I9" i="3"/>
  <c r="G9" i="3"/>
  <c r="H9" i="3"/>
  <c r="F21" i="4" l="1"/>
  <c r="G21" i="4"/>
  <c r="K16" i="1"/>
  <c r="K13" i="1"/>
  <c r="K11" i="1"/>
  <c r="K17" i="1" s="1"/>
  <c r="K10" i="1"/>
  <c r="K14" i="1" l="1"/>
  <c r="B208" i="1"/>
  <c r="B213" i="1" s="1"/>
  <c r="D201" i="1"/>
  <c r="D197" i="1"/>
  <c r="B177" i="1"/>
  <c r="B146" i="1"/>
  <c r="B40" i="1"/>
  <c r="B14" i="1"/>
  <c r="B13" i="1"/>
  <c r="E13" i="1"/>
  <c r="I179" i="1" l="1"/>
  <c r="H179" i="1"/>
  <c r="G179" i="1"/>
  <c r="F179" i="1"/>
  <c r="I178" i="1"/>
  <c r="H178" i="1"/>
  <c r="G178" i="1"/>
  <c r="F178" i="1"/>
  <c r="I177" i="1"/>
  <c r="H177" i="1"/>
  <c r="G177" i="1"/>
  <c r="F177" i="1"/>
  <c r="I176" i="1"/>
  <c r="H176" i="1"/>
  <c r="G176" i="1"/>
  <c r="F176" i="1"/>
  <c r="I175" i="1"/>
  <c r="H175" i="1"/>
  <c r="G175" i="1"/>
  <c r="F175" i="1"/>
  <c r="I174" i="1"/>
  <c r="H174" i="1"/>
  <c r="G174" i="1"/>
  <c r="F174" i="1"/>
  <c r="I173" i="1"/>
  <c r="H173" i="1"/>
  <c r="G173" i="1"/>
  <c r="F173" i="1"/>
  <c r="I172" i="1"/>
  <c r="H172" i="1"/>
  <c r="G172" i="1"/>
  <c r="F172" i="1"/>
  <c r="I171" i="1"/>
  <c r="H171" i="1"/>
  <c r="G171" i="1"/>
  <c r="F171" i="1"/>
  <c r="I170" i="1"/>
  <c r="H170" i="1"/>
  <c r="G170" i="1"/>
  <c r="F170" i="1"/>
  <c r="I169" i="1"/>
  <c r="H169" i="1"/>
  <c r="G169" i="1"/>
  <c r="F169" i="1"/>
  <c r="I168" i="1"/>
  <c r="H168" i="1"/>
  <c r="G168" i="1"/>
  <c r="F168" i="1"/>
  <c r="I167" i="1"/>
  <c r="H167" i="1"/>
  <c r="G167" i="1"/>
  <c r="F167" i="1"/>
  <c r="I166" i="1"/>
  <c r="H166" i="1"/>
  <c r="G166" i="1"/>
  <c r="F166" i="1"/>
  <c r="I165" i="1"/>
  <c r="H165" i="1"/>
  <c r="G165" i="1"/>
  <c r="F165" i="1"/>
  <c r="I164" i="1"/>
  <c r="H164" i="1"/>
  <c r="G164" i="1"/>
  <c r="F164" i="1"/>
  <c r="I163" i="1"/>
  <c r="H163" i="1"/>
  <c r="G163" i="1"/>
  <c r="F163" i="1"/>
  <c r="I162" i="1"/>
  <c r="H162" i="1"/>
  <c r="G162" i="1"/>
  <c r="F162" i="1"/>
  <c r="I161" i="1"/>
  <c r="H161" i="1"/>
  <c r="G161" i="1"/>
  <c r="F161" i="1"/>
  <c r="I160" i="1"/>
  <c r="H160" i="1"/>
  <c r="G160" i="1"/>
  <c r="F160" i="1"/>
  <c r="I159" i="1"/>
  <c r="H159" i="1"/>
  <c r="G159" i="1"/>
  <c r="F159" i="1"/>
  <c r="I158" i="1"/>
  <c r="H158" i="1"/>
  <c r="G158" i="1"/>
  <c r="F158" i="1"/>
  <c r="I157" i="1"/>
  <c r="H157" i="1"/>
  <c r="G157" i="1"/>
  <c r="F157" i="1"/>
  <c r="I156" i="1"/>
  <c r="H156" i="1"/>
  <c r="G156" i="1"/>
  <c r="F156" i="1"/>
  <c r="I155" i="1"/>
  <c r="H155" i="1"/>
  <c r="G155" i="1"/>
  <c r="F155" i="1"/>
  <c r="I154" i="1"/>
  <c r="H154" i="1"/>
  <c r="G154" i="1"/>
  <c r="F154" i="1"/>
  <c r="I153" i="1"/>
  <c r="H153" i="1"/>
  <c r="G153" i="1"/>
  <c r="F153" i="1"/>
  <c r="I152" i="1"/>
  <c r="H152" i="1"/>
  <c r="G152" i="1"/>
  <c r="F152" i="1"/>
  <c r="I151" i="1"/>
  <c r="H151" i="1"/>
  <c r="G151" i="1"/>
  <c r="F151" i="1"/>
  <c r="I150" i="1"/>
  <c r="H150" i="1"/>
  <c r="G150" i="1"/>
  <c r="F150" i="1"/>
  <c r="I149" i="1"/>
  <c r="H149" i="1"/>
  <c r="G149" i="1"/>
  <c r="F149" i="1"/>
  <c r="I148" i="1"/>
  <c r="H148" i="1"/>
  <c r="G148" i="1"/>
  <c r="F148" i="1"/>
  <c r="I147" i="1"/>
  <c r="H147" i="1"/>
  <c r="G147" i="1"/>
  <c r="F147" i="1"/>
  <c r="I146" i="1"/>
  <c r="H146" i="1"/>
  <c r="G146" i="1"/>
  <c r="F146" i="1"/>
  <c r="I145" i="1"/>
  <c r="H145" i="1"/>
  <c r="G145" i="1"/>
  <c r="F145" i="1"/>
  <c r="I144" i="1"/>
  <c r="H144" i="1"/>
  <c r="G144" i="1"/>
  <c r="F144" i="1"/>
  <c r="I143" i="1"/>
  <c r="H143" i="1"/>
  <c r="G143" i="1"/>
  <c r="F143" i="1"/>
  <c r="I142" i="1"/>
  <c r="H142" i="1"/>
  <c r="G142" i="1"/>
  <c r="F142" i="1"/>
  <c r="I141" i="1"/>
  <c r="H141" i="1"/>
  <c r="G141" i="1"/>
  <c r="F141" i="1"/>
  <c r="I140" i="1"/>
  <c r="H140" i="1"/>
  <c r="G140" i="1"/>
  <c r="F140" i="1"/>
  <c r="I139" i="1"/>
  <c r="H139" i="1"/>
  <c r="G139" i="1"/>
  <c r="F139" i="1"/>
  <c r="I138" i="1"/>
  <c r="H138" i="1"/>
  <c r="G138" i="1"/>
  <c r="F138" i="1"/>
  <c r="I137" i="1"/>
  <c r="H137" i="1"/>
  <c r="G137" i="1"/>
  <c r="F137" i="1"/>
  <c r="I136" i="1"/>
  <c r="H136" i="1"/>
  <c r="G136" i="1"/>
  <c r="F136" i="1"/>
  <c r="I135" i="1"/>
  <c r="H135" i="1"/>
  <c r="G135" i="1"/>
  <c r="F135" i="1"/>
  <c r="I134" i="1"/>
  <c r="H134" i="1"/>
  <c r="G134" i="1"/>
  <c r="F134" i="1"/>
  <c r="I133" i="1"/>
  <c r="H133" i="1"/>
  <c r="G133" i="1"/>
  <c r="F133" i="1"/>
  <c r="I132" i="1"/>
  <c r="H132" i="1"/>
  <c r="G132" i="1"/>
  <c r="F132" i="1"/>
  <c r="I131" i="1"/>
  <c r="H131" i="1"/>
  <c r="G131" i="1"/>
  <c r="F131" i="1"/>
  <c r="I130" i="1"/>
  <c r="H130" i="1"/>
  <c r="G130" i="1"/>
  <c r="F130" i="1"/>
  <c r="I129" i="1"/>
  <c r="H129" i="1"/>
  <c r="G129" i="1"/>
  <c r="F129" i="1"/>
  <c r="I128" i="1"/>
  <c r="H128" i="1"/>
  <c r="G128" i="1"/>
  <c r="F128" i="1"/>
  <c r="I127" i="1"/>
  <c r="H127" i="1"/>
  <c r="G127" i="1"/>
  <c r="F127" i="1"/>
  <c r="I126" i="1"/>
  <c r="H126" i="1"/>
  <c r="G126" i="1"/>
  <c r="F126" i="1"/>
  <c r="I125" i="1"/>
  <c r="H125" i="1"/>
  <c r="G125" i="1"/>
  <c r="F125" i="1"/>
  <c r="I124" i="1"/>
  <c r="H124" i="1"/>
  <c r="G124" i="1"/>
  <c r="F124" i="1"/>
  <c r="I123" i="1"/>
  <c r="H123" i="1"/>
  <c r="G123" i="1"/>
  <c r="F123" i="1"/>
  <c r="I122" i="1"/>
  <c r="H122" i="1"/>
  <c r="G122" i="1"/>
  <c r="F122" i="1"/>
  <c r="I121" i="1"/>
  <c r="H121" i="1"/>
  <c r="G121" i="1"/>
  <c r="F121" i="1"/>
  <c r="I120" i="1"/>
  <c r="H120" i="1"/>
  <c r="G120" i="1"/>
  <c r="F120" i="1"/>
  <c r="I119" i="1"/>
  <c r="H119" i="1"/>
  <c r="G119" i="1"/>
  <c r="F119" i="1"/>
  <c r="I118" i="1"/>
  <c r="H118" i="1"/>
  <c r="G118" i="1"/>
  <c r="F118" i="1"/>
  <c r="I117" i="1"/>
  <c r="H117" i="1"/>
  <c r="G117" i="1"/>
  <c r="F117" i="1"/>
  <c r="I101" i="1"/>
  <c r="H101" i="1"/>
  <c r="G101" i="1"/>
  <c r="F101" i="1"/>
  <c r="I100" i="1"/>
  <c r="H100" i="1"/>
  <c r="G100" i="1"/>
  <c r="F100" i="1"/>
  <c r="I99" i="1"/>
  <c r="H99" i="1"/>
  <c r="G99" i="1"/>
  <c r="F99" i="1"/>
  <c r="I98" i="1"/>
  <c r="H98" i="1"/>
  <c r="G98" i="1"/>
  <c r="F98" i="1"/>
  <c r="I97" i="1"/>
  <c r="H97" i="1"/>
  <c r="G97" i="1"/>
  <c r="F97" i="1"/>
  <c r="I96" i="1"/>
  <c r="H96" i="1"/>
  <c r="G96" i="1"/>
  <c r="F96" i="1"/>
  <c r="I95" i="1"/>
  <c r="H95" i="1"/>
  <c r="G95" i="1"/>
  <c r="F95" i="1"/>
  <c r="I94" i="1"/>
  <c r="H94" i="1"/>
  <c r="G94" i="1"/>
  <c r="F94" i="1"/>
  <c r="I93" i="1"/>
  <c r="H93" i="1"/>
  <c r="G93" i="1"/>
  <c r="F93" i="1"/>
  <c r="I92" i="1"/>
  <c r="H92" i="1"/>
  <c r="G92" i="1"/>
  <c r="F92" i="1"/>
  <c r="I91" i="1"/>
  <c r="H91" i="1"/>
  <c r="G91" i="1"/>
  <c r="F91" i="1"/>
  <c r="I90" i="1"/>
  <c r="H90" i="1"/>
  <c r="G90" i="1"/>
  <c r="F90" i="1"/>
  <c r="I89" i="1"/>
  <c r="H89" i="1"/>
  <c r="G89" i="1"/>
  <c r="F89" i="1"/>
  <c r="I88" i="1"/>
  <c r="H88" i="1"/>
  <c r="G88" i="1"/>
  <c r="F88" i="1"/>
  <c r="I87" i="1"/>
  <c r="H87" i="1"/>
  <c r="G87" i="1"/>
  <c r="F87" i="1"/>
  <c r="I86" i="1"/>
  <c r="H86" i="1"/>
  <c r="G86" i="1"/>
  <c r="F86" i="1"/>
  <c r="I85" i="1"/>
  <c r="H85" i="1"/>
  <c r="G85" i="1"/>
  <c r="F85" i="1"/>
  <c r="I84" i="1"/>
  <c r="H84" i="1"/>
  <c r="G84" i="1"/>
  <c r="F84" i="1"/>
  <c r="I83" i="1"/>
  <c r="H83" i="1"/>
  <c r="G83" i="1"/>
  <c r="F83" i="1"/>
  <c r="I82" i="1"/>
  <c r="H82" i="1"/>
  <c r="G82" i="1"/>
  <c r="F82" i="1"/>
  <c r="I81" i="1"/>
  <c r="H81" i="1"/>
  <c r="G81" i="1"/>
  <c r="F81" i="1"/>
  <c r="I80" i="1"/>
  <c r="H80" i="1"/>
  <c r="G80" i="1"/>
  <c r="F80" i="1"/>
  <c r="I79" i="1"/>
  <c r="H79" i="1"/>
  <c r="G79" i="1"/>
  <c r="F79" i="1"/>
  <c r="I78" i="1"/>
  <c r="H78" i="1"/>
  <c r="G78" i="1"/>
  <c r="F78" i="1"/>
  <c r="I77" i="1"/>
  <c r="H77" i="1"/>
  <c r="G77" i="1"/>
  <c r="F77" i="1"/>
  <c r="I76" i="1"/>
  <c r="H76" i="1"/>
  <c r="G76" i="1"/>
  <c r="F76" i="1"/>
  <c r="I75" i="1"/>
  <c r="H75" i="1"/>
  <c r="G75" i="1"/>
  <c r="F75" i="1"/>
  <c r="I74" i="1"/>
  <c r="H74" i="1"/>
  <c r="G74" i="1"/>
  <c r="F74" i="1"/>
  <c r="I73" i="1"/>
  <c r="H73" i="1"/>
  <c r="G73" i="1"/>
  <c r="F73" i="1"/>
  <c r="I72" i="1"/>
  <c r="H72" i="1"/>
  <c r="G72" i="1"/>
  <c r="F72" i="1"/>
  <c r="I71" i="1"/>
  <c r="H71" i="1"/>
  <c r="G71" i="1"/>
  <c r="F71" i="1"/>
  <c r="I70" i="1"/>
  <c r="H70" i="1"/>
  <c r="G70" i="1"/>
  <c r="F70" i="1"/>
  <c r="I69" i="1"/>
  <c r="H69" i="1"/>
  <c r="G69" i="1"/>
  <c r="F69" i="1"/>
  <c r="I68" i="1"/>
  <c r="H68" i="1"/>
  <c r="G68" i="1"/>
  <c r="F68" i="1"/>
  <c r="I67" i="1"/>
  <c r="H67" i="1"/>
  <c r="G67" i="1"/>
  <c r="F67" i="1"/>
  <c r="I50" i="1"/>
  <c r="H50" i="1"/>
  <c r="G50" i="1"/>
  <c r="F50" i="1"/>
  <c r="I49" i="1"/>
  <c r="H49" i="1"/>
  <c r="G49" i="1"/>
  <c r="F49" i="1"/>
  <c r="I48" i="1"/>
  <c r="H48" i="1"/>
  <c r="G48" i="1"/>
  <c r="F48" i="1"/>
  <c r="I47" i="1"/>
  <c r="H47" i="1"/>
  <c r="G47" i="1"/>
  <c r="F47" i="1"/>
  <c r="I46" i="1"/>
  <c r="H46" i="1"/>
  <c r="G46" i="1"/>
  <c r="F46" i="1"/>
  <c r="I45" i="1"/>
  <c r="H45" i="1"/>
  <c r="G45" i="1"/>
  <c r="F45" i="1"/>
  <c r="I44" i="1"/>
  <c r="H44" i="1"/>
  <c r="G44" i="1"/>
  <c r="F44" i="1"/>
  <c r="I43" i="1"/>
  <c r="H43" i="1"/>
  <c r="G43" i="1"/>
  <c r="F43" i="1"/>
  <c r="I42" i="1"/>
  <c r="H42" i="1"/>
  <c r="G42" i="1"/>
  <c r="F42" i="1"/>
  <c r="I41" i="1"/>
  <c r="H41" i="1"/>
  <c r="G41" i="1"/>
  <c r="F41" i="1"/>
  <c r="I40" i="1"/>
  <c r="H40" i="1"/>
  <c r="G40" i="1"/>
  <c r="F40" i="1"/>
  <c r="I39" i="1"/>
  <c r="H39" i="1"/>
  <c r="G39" i="1"/>
  <c r="F39" i="1"/>
  <c r="I38" i="1"/>
  <c r="H38" i="1"/>
  <c r="G38" i="1"/>
  <c r="F38" i="1"/>
  <c r="I37" i="1"/>
  <c r="H37" i="1"/>
  <c r="G37" i="1"/>
  <c r="F37" i="1"/>
  <c r="I36" i="1"/>
  <c r="H36" i="1"/>
  <c r="G36" i="1"/>
  <c r="F36" i="1"/>
  <c r="I35" i="1"/>
  <c r="H35" i="1"/>
  <c r="G35" i="1"/>
  <c r="F35" i="1"/>
  <c r="I34" i="1"/>
  <c r="H34" i="1"/>
  <c r="G34" i="1"/>
  <c r="F34" i="1"/>
  <c r="I33" i="1"/>
  <c r="H33" i="1"/>
  <c r="G33" i="1"/>
  <c r="F33" i="1"/>
  <c r="I32" i="1"/>
  <c r="H32" i="1"/>
  <c r="G32" i="1"/>
  <c r="F32" i="1"/>
  <c r="I31" i="1"/>
  <c r="H31" i="1"/>
  <c r="G31" i="1"/>
  <c r="F31" i="1"/>
  <c r="I30" i="1"/>
  <c r="H30" i="1"/>
  <c r="G30" i="1"/>
  <c r="F30" i="1"/>
  <c r="I29" i="1"/>
  <c r="H29" i="1"/>
  <c r="G29" i="1"/>
  <c r="F29" i="1"/>
  <c r="I28" i="1"/>
  <c r="H28" i="1"/>
  <c r="G28" i="1"/>
  <c r="F28" i="1"/>
  <c r="I27" i="1"/>
  <c r="H27" i="1"/>
  <c r="G27" i="1"/>
  <c r="F27" i="1"/>
  <c r="I26" i="1"/>
  <c r="H26" i="1"/>
  <c r="G26" i="1"/>
  <c r="F26" i="1"/>
  <c r="I25" i="1"/>
  <c r="H25" i="1"/>
  <c r="G25" i="1"/>
  <c r="F25" i="1"/>
  <c r="I24" i="1"/>
  <c r="H24" i="1"/>
  <c r="G24" i="1"/>
  <c r="F24" i="1"/>
  <c r="I23" i="1"/>
  <c r="H23" i="1"/>
  <c r="G23" i="1"/>
  <c r="F23" i="1"/>
  <c r="I22" i="1"/>
  <c r="H22" i="1"/>
  <c r="G22" i="1"/>
  <c r="F22" i="1"/>
  <c r="I21" i="1"/>
  <c r="H21" i="1"/>
  <c r="G21" i="1"/>
  <c r="F21" i="1"/>
  <c r="I20" i="1"/>
  <c r="H20" i="1"/>
  <c r="G20" i="1"/>
  <c r="F20" i="1"/>
  <c r="I19" i="1"/>
  <c r="H19" i="1"/>
  <c r="G19" i="1"/>
  <c r="F19" i="1"/>
  <c r="I18" i="1"/>
  <c r="H18" i="1"/>
  <c r="G18" i="1"/>
  <c r="F18" i="1"/>
  <c r="I17" i="1"/>
  <c r="H17" i="1"/>
  <c r="G17" i="1"/>
  <c r="F17" i="1"/>
  <c r="I16" i="1"/>
  <c r="H16" i="1"/>
  <c r="G16" i="1"/>
  <c r="F16" i="1"/>
  <c r="I15" i="1"/>
  <c r="H15" i="1"/>
  <c r="G15" i="1"/>
  <c r="F15" i="1"/>
  <c r="I14" i="1"/>
  <c r="H14" i="1"/>
  <c r="G14" i="1"/>
  <c r="F14" i="1"/>
  <c r="I13" i="1"/>
  <c r="H13" i="1"/>
  <c r="G13" i="1"/>
  <c r="F13" i="1"/>
  <c r="I12" i="1"/>
  <c r="H12" i="1"/>
  <c r="G12" i="1"/>
  <c r="F12" i="1"/>
  <c r="I11" i="1"/>
  <c r="H11" i="1"/>
  <c r="G11" i="1"/>
  <c r="F11" i="1"/>
  <c r="I10" i="1"/>
  <c r="H10" i="1"/>
  <c r="G10" i="1"/>
  <c r="F10" i="1"/>
  <c r="I9" i="1"/>
  <c r="H9" i="1"/>
  <c r="G9" i="1"/>
  <c r="F9" i="1"/>
  <c r="I8" i="1"/>
  <c r="H8" i="1"/>
  <c r="G8" i="1"/>
  <c r="F8" i="1"/>
</calcChain>
</file>

<file path=xl/sharedStrings.xml><?xml version="1.0" encoding="utf-8"?>
<sst xmlns="http://schemas.openxmlformats.org/spreadsheetml/2006/main" count="553" uniqueCount="226">
  <si>
    <t>0109         НИЙТ ТЭНЦВЭРЖҮҮЛСЭН ОРЛОГО БА ТУСЛАМЖИЙН ДҮН</t>
  </si>
  <si>
    <t>0110            Татварын орлого</t>
  </si>
  <si>
    <t>0111               Орлогын албан татвар</t>
  </si>
  <si>
    <t>0112                  Хувь хүний орлогын албан татвар</t>
  </si>
  <si>
    <t>0113                     Цалин, хөдөлмөрийн хөлс, шагнал, урамшуулал болон тэдгээртэй адилтгах хөдөлмөр эрхлэлтийн орлого</t>
  </si>
  <si>
    <t>0114                     Үйл ажиллагааны орлого</t>
  </si>
  <si>
    <t>0115                     Хөрөнгийн орлого</t>
  </si>
  <si>
    <t>0120                     Шууд бус орлого</t>
  </si>
  <si>
    <t>0121                  Хувь хүний орлогын албан татварын буцаан олголт</t>
  </si>
  <si>
    <t>0125                  ААН-ын орлогын албан татвар</t>
  </si>
  <si>
    <t>0135               Хөрөнгийн албан татвар</t>
  </si>
  <si>
    <t>0136                  Үл хөдлөх эд хөрөнгийн албан татвар</t>
  </si>
  <si>
    <t>0137                  Бууны албан татвар</t>
  </si>
  <si>
    <t>0138                  Автотээврийн болон өөрөө явагч хэрэгслийн албан татвар</t>
  </si>
  <si>
    <t>0139                  Малд ногдуулах албан татвар</t>
  </si>
  <si>
    <t>0158               Бусад татвар, төлбөр, хураамж</t>
  </si>
  <si>
    <t>0159                  Бусад нийтлэг төлбөр, хураамж</t>
  </si>
  <si>
    <t>0160                     Улсын тэмдэгтийн хураамж</t>
  </si>
  <si>
    <t>0165                     Түгээмэл тархацтай ашигт малтмал ашигласны төлбөр</t>
  </si>
  <si>
    <t>0168                     Хог хаягдлын үйлчилгээний хураамж</t>
  </si>
  <si>
    <t>0172                  Газрын төлбөр</t>
  </si>
  <si>
    <t>0173                     Газрын төлбөр</t>
  </si>
  <si>
    <t>0174                     Дуудлага худалдаа</t>
  </si>
  <si>
    <t>0175                  Байгалийн нөөц ашигласны төлбөр</t>
  </si>
  <si>
    <t>0176                     Ойн нөөц ашигласны төлбөр</t>
  </si>
  <si>
    <t>0177                     Ан амьтны нөөц ашигласны төлбөр</t>
  </si>
  <si>
    <t>0178                     Ус, рашааны нөөц ашигласны төлбөр</t>
  </si>
  <si>
    <t>0179                     Байгалийн ургамлын нөөц ашигласны төлбөр</t>
  </si>
  <si>
    <t>0180                  Бусад татвар</t>
  </si>
  <si>
    <t>0181                     Бусад татвар</t>
  </si>
  <si>
    <t>0185            Татварын бус орлого</t>
  </si>
  <si>
    <t>0186               Нийтлэг татварын бус орлого</t>
  </si>
  <si>
    <t>0188                  Хүүгийн орлого</t>
  </si>
  <si>
    <t>0189                  Торгуулийн орлого</t>
  </si>
  <si>
    <t>0190                  Төсөв байгууллагын өөрийн орлого /үндсэн/</t>
  </si>
  <si>
    <t>0191                  Төсөв байгууллагын өөрийн орлого /туслах/</t>
  </si>
  <si>
    <t>0192                  Түрээсийн орлого</t>
  </si>
  <si>
    <t>0196                  Бусад орлого</t>
  </si>
  <si>
    <t>0197               Хөрөнгийн орлого</t>
  </si>
  <si>
    <t>0198                  Төрийн болон орон нутгийн өмчид бүртгэлтэй хөрөнгө борлуулсны орлого</t>
  </si>
  <si>
    <t>0199               Тусламжийн орлого</t>
  </si>
  <si>
    <t>0206               Улсын төсөв орон нутгийн төсөв хоорондын шилжүүлэг</t>
  </si>
  <si>
    <t>0208                  Орон нутгийн хөгжлийн нэгдсэн сангаас шилжүүлсэн орлого</t>
  </si>
  <si>
    <t>0209                  Улсын төсвөөс орон нутгийн төсөвт олгох санхүүгийн дэмжлэг</t>
  </si>
  <si>
    <t>(мян.төг)</t>
  </si>
  <si>
    <t>Орлогын нэр төрөл</t>
  </si>
  <si>
    <t>Өмнөх оны мөн үеийн гүйцэтгэл</t>
  </si>
  <si>
    <t>Батлагдсан төсөв</t>
  </si>
  <si>
    <t>Гүйцэтгэл /өссөн дүнгээр/</t>
  </si>
  <si>
    <t>хэмнэлт/хэтрэлт (Тайлант үеийн)</t>
  </si>
  <si>
    <t xml:space="preserve">хэмнэлт/хэтрэлт /Өмнөх оны мөн үетэй харьцуулсан/ </t>
  </si>
  <si>
    <t>жилээр</t>
  </si>
  <si>
    <t>тайлант үе /өссөн дүнгээр/</t>
  </si>
  <si>
    <t xml:space="preserve">зөрүү        </t>
  </si>
  <si>
    <t xml:space="preserve">Хувь, % </t>
  </si>
  <si>
    <t>(4-5)</t>
  </si>
  <si>
    <t>(5:4)</t>
  </si>
  <si>
    <t>(5-2)</t>
  </si>
  <si>
    <t>(5:2)</t>
  </si>
  <si>
    <t>БУЛГАН АЙМГИЙН ОРОН НУТГИЙН ТӨСВИЙН ОРЛОГЫН МЭДЭЭ: НИЙТ ОРЛОГО 2023 оны 12 САР</t>
  </si>
  <si>
    <t>2024 оны 01-р сарын 05-ны өдөр</t>
  </si>
  <si>
    <t>0203                  Сум дүүргээс авсан тэгшитгэл</t>
  </si>
  <si>
    <t>НИЙТ ОРЛОГООС АЙМГИЙН ТӨСВИЙН ОРЛОГО-2023 оны 12 САР</t>
  </si>
  <si>
    <t>0211      НИЙТ ЗАРЛАГА ба ЦЭВЭР ЗЭЭЛИЙН ДҮН</t>
  </si>
  <si>
    <t>0212         НИЙТ ЗАРЛАГА</t>
  </si>
  <si>
    <t>0213            УРСГАЛ ЗАРДАЛ</t>
  </si>
  <si>
    <t>0214               БАРАА, АЖИЛ ҮЙЛЧИЛГЭЭНИЙ ЗАРДАЛ</t>
  </si>
  <si>
    <t>0215                  Цалин хөлс болон нэмэгдэл урамшил</t>
  </si>
  <si>
    <t>0216                     Үндсэн цалин</t>
  </si>
  <si>
    <t>0217                     Нэмэгдэл</t>
  </si>
  <si>
    <t>0218                     Унаа хоолны хөнгөлөлт</t>
  </si>
  <si>
    <t>0219                     Урамшуулал</t>
  </si>
  <si>
    <t>0220                     Гэрээт ажлын хөлс</t>
  </si>
  <si>
    <t>0221                  Ажил олгогчоос нийгмийн даатгалд төлөх шимтгэл</t>
  </si>
  <si>
    <t>0227                  Байр ашиглалттай холбоотой тогтмол зардал</t>
  </si>
  <si>
    <t>0228                     Гэрэл, цахилгаан</t>
  </si>
  <si>
    <t>0229                     Түлш, халаалт</t>
  </si>
  <si>
    <t>0230                     Цэвэр, бохир ус</t>
  </si>
  <si>
    <t>0231                     Байрны түрээс</t>
  </si>
  <si>
    <t>0232                  Хангамж, бараа материалын зардал</t>
  </si>
  <si>
    <t>0233                     Бичиг хэрэг</t>
  </si>
  <si>
    <t>0234                     Тээвэр, шатахуун</t>
  </si>
  <si>
    <t>0235                     Шуудан, холбоо, интернэтийн төлбөр</t>
  </si>
  <si>
    <t>0236                     Ном, хэвлэл</t>
  </si>
  <si>
    <t>0237                     Хог хаягдал зайлуулах, хортон мэрэгчдийн устгал, ариутгал</t>
  </si>
  <si>
    <t>0238                     Бага үнэтэй, түргэн элэгдэх, ахуйн эд зүйлс</t>
  </si>
  <si>
    <t>0239                  Нормативт зардал</t>
  </si>
  <si>
    <t>0240                     Эм, бэлдмэл, эмнэлгийн хэрэгсэл</t>
  </si>
  <si>
    <t>0241                     Хоол, хүнс</t>
  </si>
  <si>
    <t>0242                     Нормын хувцас, зөөлөн эдлэл</t>
  </si>
  <si>
    <t>0243                  Эд хогшил, урсгал засварын зардал</t>
  </si>
  <si>
    <t>0244                     Багаж, техник, хэрэгсэл</t>
  </si>
  <si>
    <t>0245                     Тавилга</t>
  </si>
  <si>
    <t>0247                     Урсгал засвар</t>
  </si>
  <si>
    <t>0248                  Томилолт, зочны зардал</t>
  </si>
  <si>
    <t>0249                     Гадаад албан томилолт</t>
  </si>
  <si>
    <t>0250                     Дотоод албан томилолт</t>
  </si>
  <si>
    <t>0251                     Зочин төлөөлөгч хүлээн авах</t>
  </si>
  <si>
    <t>0252                  Бусдаар гүйцэтгүүлсэн ажил, үйлчилгээний төлбөр, хураамж</t>
  </si>
  <si>
    <t>0253                     Бусдаар гүйцэтгүүлсэн бусад нийтлэг ажил үйлчилгээний төлбөр хураамж</t>
  </si>
  <si>
    <t>0255                     Даатгалын үйлчилгээ</t>
  </si>
  <si>
    <t>0256                     Тээврийн хэрэгслийн татвар</t>
  </si>
  <si>
    <t>0257                     Тээврийн хэрэгслийн оношлогоо</t>
  </si>
  <si>
    <t>0258                     Мэдээлэл, технологийн үйлчилгээ</t>
  </si>
  <si>
    <t>0259                     Газрын төлбөр</t>
  </si>
  <si>
    <t>0261                     Улсын мэдээллийн маягт хэвлэх, бэлтгэх</t>
  </si>
  <si>
    <t>0262                  Бараа үйлчилгээний бусад зардал</t>
  </si>
  <si>
    <t>0263                     Бараа үйлчилгээний бусад зардал</t>
  </si>
  <si>
    <t>0264                     Хичээл үйлдвэрлэлийн дадлага хийх</t>
  </si>
  <si>
    <t>0268               ТАТААС</t>
  </si>
  <si>
    <t>0269                  Төрийн өмчит байгууллагад олгох татаас</t>
  </si>
  <si>
    <t>0270                  Хувийн хэвшлийн байгууллагад олгох татаас</t>
  </si>
  <si>
    <t>0271               УРСГАЛ ШИЛЖҮҮЛЭГ</t>
  </si>
  <si>
    <t>0272                  Засгийн газрын урсгал шилжүүлэг</t>
  </si>
  <si>
    <t>0273                     Засгийн газрын дотоод шилжүүлэг</t>
  </si>
  <si>
    <t>0280                  Бусад урсгал шилжүүлэг</t>
  </si>
  <si>
    <t>0282                     Нийгмийн халамжийн тэтгэвэр, тэтгэмж</t>
  </si>
  <si>
    <t>0283                     Ажил олгогчоос олгох бусад тэтгэмж, урамшуулал</t>
  </si>
  <si>
    <t>0284                     Төрөөс иргэдэд олгох тэтгэмж, урамшуулал</t>
  </si>
  <si>
    <t>0286                     Тэтгэвэрт гарахад олгох нэг удаагийн мөнгөн тэтгэмж</t>
  </si>
  <si>
    <t>0288                     Нэг удаагийн тэтгэмж, шагнал урамшуулал</t>
  </si>
  <si>
    <t>0290            ХӨРӨНГИЙН ЗАРДАЛ</t>
  </si>
  <si>
    <t>0292               Их засвар</t>
  </si>
  <si>
    <t>0294               Бусад хөрөнгө</t>
  </si>
  <si>
    <t>0296         ЭPГЭЖ ТӨЛӨГДӨХ ТӨЛБӨРИЙГ ХАССАН ЦЭВЭР ЗЭЭЛ</t>
  </si>
  <si>
    <t>0297            Эргэж төлөгдөх зээл</t>
  </si>
  <si>
    <t xml:space="preserve">БУЛГАН АЙМГИЙН ОРОН НУТГИЙН ТӨСВИЙН </t>
  </si>
  <si>
    <t xml:space="preserve"> (мян.төг)</t>
  </si>
  <si>
    <t>Зардлын эдийн засгийн ангилал</t>
  </si>
  <si>
    <t>дүн</t>
  </si>
  <si>
    <t>хувь, %</t>
  </si>
  <si>
    <t xml:space="preserve">2023 ОНЫ 12 САРЫН ЗАРДЛЫН МЭДЭЭ </t>
  </si>
  <si>
    <t xml:space="preserve">БУЛГАН АЙМГИЙН УЛС, ОРОН НУТГИЙН ТӨСВИЙН БАЙГУУЛЛАГЫН </t>
  </si>
  <si>
    <t>ҮЗҮҮЛЭЛТ</t>
  </si>
  <si>
    <t>Өмнөх оны мөн үеийн үлдэгдэл</t>
  </si>
  <si>
    <t>0211     НИЙТ ӨГЛӨГ</t>
  </si>
  <si>
    <t>0216          Үндсэн цалин</t>
  </si>
  <si>
    <t>0222          Тэтгэврийн даатгал</t>
  </si>
  <si>
    <t>0228          Гэрэл, цахилгаан</t>
  </si>
  <si>
    <t>0229          Түлш, халаалт</t>
  </si>
  <si>
    <t>0230          Цэвэр, бохир ус</t>
  </si>
  <si>
    <t>0233          Бичиг хэрэг</t>
  </si>
  <si>
    <t>0234          Тээвэр, шатахуун</t>
  </si>
  <si>
    <t>0247          Урсгал засвар</t>
  </si>
  <si>
    <t>0250          Дотоод албан томилолт</t>
  </si>
  <si>
    <t>ӨР, АВЛАГЫН МЭДЭЭ 2023 ОНЫ 12 САР</t>
  </si>
  <si>
    <t>12 сарын эхний үлдэгдэл</t>
  </si>
  <si>
    <t>12 сарын эцсийн үлдэгдэл</t>
  </si>
  <si>
    <t>САНХҮҮ, ТӨРИЙН САНГИЙН ХЭЛТСИЙН ДАРГА</t>
  </si>
  <si>
    <t>Д.БАТЦОГТ</t>
  </si>
  <si>
    <t>ЕРӨНХИЙ НЯГТЛАН БОДОГЧ</t>
  </si>
  <si>
    <t>О.САЙНЗАЯА</t>
  </si>
  <si>
    <t>Бугат ЗДТГ  АО-оос төлөх НДШ /нэмэлт урамшуулал/</t>
  </si>
  <si>
    <t>Сайхан ЗДТГ нэмэлт урамшууллын ашиг, урсгал засвар</t>
  </si>
  <si>
    <t>Дашинчилэн ЭМТ халаалт</t>
  </si>
  <si>
    <t>Рашаант ЭМТ халаалт, гэрэл</t>
  </si>
  <si>
    <t>Рашаант Соёлын төв халаалт</t>
  </si>
  <si>
    <t>Булган сум 3-р цэцэрлэг урсгал засвар</t>
  </si>
  <si>
    <t>БУЛГАН АЙМГИЙН ОРОН НУТГИЙН ТӨСВИЙН ОРЛОГЫН МЭДЭЭ: НИЙТ ОРЛОГО 2023 оны 10 САР</t>
  </si>
  <si>
    <t>(сая төг)</t>
  </si>
  <si>
    <t>НИЙТ ОРЛОГО БА ТУСЛАМЖИЙН ДҮН</t>
  </si>
  <si>
    <t xml:space="preserve">  Урсгал орлого</t>
  </si>
  <si>
    <t xml:space="preserve">    Татварын орлого</t>
  </si>
  <si>
    <t xml:space="preserve">    Татварын бус орлого</t>
  </si>
  <si>
    <r>
      <t xml:space="preserve">  </t>
    </r>
    <r>
      <rPr>
        <b/>
        <sz val="11"/>
        <color theme="1"/>
        <rFont val="Calibri"/>
        <family val="2"/>
        <scheme val="minor"/>
      </rPr>
      <t>Хөрөнгийн орлого</t>
    </r>
  </si>
  <si>
    <t>Улсын төсөв орон нутгийн төсөв хоорондын шилжүүлэг</t>
  </si>
  <si>
    <t xml:space="preserve">   ОНХНСангаас шилжүүлсэн орлого</t>
  </si>
  <si>
    <t xml:space="preserve">   Улсын төсвөөс олгох санхүүгийн дэмжлэг</t>
  </si>
  <si>
    <t>Төлөвлөгөө</t>
  </si>
  <si>
    <t>Гүйцэтгэл</t>
  </si>
  <si>
    <t>УТ-орон нутгийн төсөв хоорондын шилжүүлэг</t>
  </si>
  <si>
    <t>223 оны төсөв</t>
  </si>
  <si>
    <t>10 сарын төсөв</t>
  </si>
  <si>
    <t>10 сарын гүйц</t>
  </si>
  <si>
    <t>зөрүү</t>
  </si>
  <si>
    <t xml:space="preserve"> НИЙТ ЗАРЛАГА ба ЦЭВЭР ЗЭЭЛИЙН ДҮН</t>
  </si>
  <si>
    <t xml:space="preserve"> НИЙТ ЗАРЛАГА</t>
  </si>
  <si>
    <t xml:space="preserve">   УРСГАЛ ЗАРДАЛ</t>
  </si>
  <si>
    <t xml:space="preserve">      БАРАА, АЖИЛ ҮЙЛЧИЛГЭЭНИЙ ЗАРДАЛ</t>
  </si>
  <si>
    <t xml:space="preserve">         Цалин хөлс болон нэмэгдэл урамшил</t>
  </si>
  <si>
    <t xml:space="preserve">         Ажил олгогчоос нийгмийн даатгалд төлөх шимтгэл</t>
  </si>
  <si>
    <t xml:space="preserve">         Байр ашиглалттай холбоотой тогтмол зардал</t>
  </si>
  <si>
    <t xml:space="preserve">         Хангамж, бараа материалын зардал</t>
  </si>
  <si>
    <t xml:space="preserve">         Нормативт зардал</t>
  </si>
  <si>
    <t xml:space="preserve">         Эм, бэлдмэл, эмнэлгийн хэрэгсэл</t>
  </si>
  <si>
    <t xml:space="preserve">         Хоол, хүнс</t>
  </si>
  <si>
    <t xml:space="preserve">         Нормын хувцас, зөөлөн эдлэл</t>
  </si>
  <si>
    <t xml:space="preserve">         Эд хогшил, урсгал засварын зардал</t>
  </si>
  <si>
    <t xml:space="preserve">         Томилолт, зочны зардал</t>
  </si>
  <si>
    <t xml:space="preserve">         Бусдаар гүйцэтгүүлсэн ажил, үйлчилгээний төлбөр, хураамж</t>
  </si>
  <si>
    <t xml:space="preserve">         Бараа үйлчилгээний бусад зардал</t>
  </si>
  <si>
    <t xml:space="preserve">      ТАТААС</t>
  </si>
  <si>
    <t xml:space="preserve">      УРСГАЛ ШИЛЖҮҮЛЭГ</t>
  </si>
  <si>
    <t xml:space="preserve">         Засгийн газрын урсгал шилжүүлэг</t>
  </si>
  <si>
    <t xml:space="preserve">         Бусад урсгал шилжүүлэг</t>
  </si>
  <si>
    <t xml:space="preserve">   ХӨРӨНГИЙН ЗАРДАЛ</t>
  </si>
  <si>
    <t xml:space="preserve">      Их засвар</t>
  </si>
  <si>
    <t xml:space="preserve">      Бусад хөрөнгө</t>
  </si>
  <si>
    <t xml:space="preserve">  ЭPГЭЖ ТӨЛӨГДӨХ ТӨЛБӨРИЙГ ХАССАН ЦЭВЭР ЗЭЭЛ</t>
  </si>
  <si>
    <t>д/д</t>
  </si>
  <si>
    <t>Сумын нэр</t>
  </si>
  <si>
    <t>Баян-Агт</t>
  </si>
  <si>
    <t>Баяннуур</t>
  </si>
  <si>
    <t>Бугат</t>
  </si>
  <si>
    <t>Булган</t>
  </si>
  <si>
    <t>Бүрэгхангай</t>
  </si>
  <si>
    <t>Гурванбулаг</t>
  </si>
  <si>
    <t>Дашинчилэн</t>
  </si>
  <si>
    <t>Могод</t>
  </si>
  <si>
    <t>Орхон</t>
  </si>
  <si>
    <t>Рашаант</t>
  </si>
  <si>
    <t>Сайхан</t>
  </si>
  <si>
    <t>Сэлэнгэ</t>
  </si>
  <si>
    <t>Тэшиг</t>
  </si>
  <si>
    <t>Хангал</t>
  </si>
  <si>
    <t>Хишиг-Єндєр</t>
  </si>
  <si>
    <t>Хутаг-Єндєр</t>
  </si>
  <si>
    <t>Хялганат</t>
  </si>
  <si>
    <t>СУМЫН ДҮН</t>
  </si>
  <si>
    <t>Аймгийн орлого</t>
  </si>
  <si>
    <t>НИЙТ ОРЛОГО</t>
  </si>
  <si>
    <t xml:space="preserve">               САНХҮҮ, ТӨРИЙН САНГИЙН ХЭЛТСИЙН ДАРГА</t>
  </si>
  <si>
    <t xml:space="preserve">                ЕРӨНХИЙ НЯГТЛАН БОДОГЧ</t>
  </si>
  <si>
    <t>2024 он төлөв.</t>
  </si>
  <si>
    <t>2024 он 1 сар төлөв.</t>
  </si>
  <si>
    <t>2024 он 1 сар гүйц.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</si>
</sst>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_(* #,##0.0_);_(* \(#,##0.0\);_(* &quot;-&quot;?_);_(@_)"/>
    <numFmt numFmtId="167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61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2" fillId="0" borderId="0" xfId="1" applyNumberFormat="1" applyFont="1"/>
    <xf numFmtId="164" fontId="1" fillId="0" borderId="0" xfId="1" applyNumberFormat="1" applyFont="1"/>
    <xf numFmtId="165" fontId="0" fillId="0" borderId="0" xfId="0" applyNumberFormat="1"/>
    <xf numFmtId="164" fontId="0" fillId="0" borderId="0" xfId="1" applyNumberFormat="1" applyFont="1"/>
    <xf numFmtId="164" fontId="0" fillId="0" borderId="0" xfId="1" applyNumberFormat="1" applyFont="1" applyAlignment="1">
      <alignment horizontal="left"/>
    </xf>
    <xf numFmtId="0" fontId="8" fillId="0" borderId="0" xfId="2" applyFont="1"/>
    <xf numFmtId="0" fontId="8" fillId="0" borderId="0" xfId="2" applyFont="1" applyAlignment="1">
      <alignment vertical="top"/>
    </xf>
    <xf numFmtId="0" fontId="8" fillId="0" borderId="0" xfId="2" applyFont="1" applyAlignment="1">
      <alignment horizontal="right"/>
    </xf>
    <xf numFmtId="0" fontId="8" fillId="0" borderId="5" xfId="2" applyFont="1" applyBorder="1" applyAlignment="1">
      <alignment horizontal="center" vertical="center" wrapText="1"/>
    </xf>
    <xf numFmtId="164" fontId="8" fillId="0" borderId="0" xfId="1" applyNumberFormat="1" applyFont="1"/>
    <xf numFmtId="0" fontId="9" fillId="0" borderId="0" xfId="0" applyFont="1"/>
    <xf numFmtId="0" fontId="10" fillId="0" borderId="0" xfId="0" applyFont="1" applyAlignment="1">
      <alignment horizontal="right"/>
    </xf>
    <xf numFmtId="0" fontId="0" fillId="0" borderId="5" xfId="0" applyBorder="1" applyAlignment="1">
      <alignment horizontal="center" vertical="center" wrapText="1"/>
    </xf>
    <xf numFmtId="164" fontId="2" fillId="0" borderId="0" xfId="0" applyNumberFormat="1" applyFont="1"/>
    <xf numFmtId="43" fontId="0" fillId="0" borderId="0" xfId="0" applyNumberFormat="1"/>
    <xf numFmtId="164" fontId="0" fillId="0" borderId="0" xfId="0" applyNumberFormat="1"/>
    <xf numFmtId="166" fontId="0" fillId="0" borderId="0" xfId="0" applyNumberFormat="1"/>
    <xf numFmtId="164" fontId="7" fillId="0" borderId="0" xfId="1" applyNumberFormat="1" applyFont="1"/>
    <xf numFmtId="165" fontId="2" fillId="0" borderId="0" xfId="0" applyNumberFormat="1" applyFont="1"/>
    <xf numFmtId="0" fontId="2" fillId="0" borderId="0" xfId="0" applyFont="1"/>
    <xf numFmtId="0" fontId="11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 wrapText="1"/>
    </xf>
    <xf numFmtId="0" fontId="12" fillId="0" borderId="0" xfId="0" applyFont="1"/>
    <xf numFmtId="164" fontId="12" fillId="0" borderId="0" xfId="1" applyNumberFormat="1" applyFont="1"/>
    <xf numFmtId="164" fontId="9" fillId="0" borderId="0" xfId="1" applyNumberFormat="1" applyFont="1"/>
    <xf numFmtId="0" fontId="13" fillId="0" borderId="5" xfId="0" applyFont="1" applyBorder="1" applyAlignment="1">
      <alignment horizontal="center" vertical="center" wrapText="1"/>
    </xf>
    <xf numFmtId="0" fontId="14" fillId="0" borderId="0" xfId="0" applyFont="1"/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165" fontId="13" fillId="0" borderId="0" xfId="0" applyNumberFormat="1" applyFont="1" applyAlignment="1">
      <alignment horizontal="right" vertical="center" wrapText="1"/>
    </xf>
    <xf numFmtId="43" fontId="14" fillId="0" borderId="0" xfId="1" applyFont="1"/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167" fontId="16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165" fontId="16" fillId="0" borderId="0" xfId="0" applyNumberFormat="1" applyFont="1" applyAlignment="1">
      <alignment horizontal="right" vertical="center" wrapText="1"/>
    </xf>
    <xf numFmtId="167" fontId="13" fillId="0" borderId="0" xfId="0" applyNumberFormat="1" applyFont="1" applyAlignment="1">
      <alignment horizontal="right" vertical="center"/>
    </xf>
    <xf numFmtId="0" fontId="7" fillId="0" borderId="0" xfId="2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1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 xr:uid="{E73FFFE2-4913-4C01-8D6B-8C6F263FEA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B9412-5F9E-49D0-B9C7-D50B931B7FB5}">
  <dimension ref="A1:K220"/>
  <sheetViews>
    <sheetView topLeftCell="A186" zoomScaleNormal="100" workbookViewId="0">
      <selection activeCell="B207" sqref="B207"/>
    </sheetView>
  </sheetViews>
  <sheetFormatPr defaultRowHeight="15" x14ac:dyDescent="0.25"/>
  <cols>
    <col min="1" max="1" width="48.5703125" customWidth="1"/>
    <col min="2" max="5" width="13.42578125" customWidth="1"/>
    <col min="6" max="6" width="12.85546875" customWidth="1"/>
    <col min="8" max="8" width="13.140625" customWidth="1"/>
    <col min="9" max="9" width="7.85546875" customWidth="1"/>
    <col min="11" max="11" width="14.28515625" bestFit="1" customWidth="1"/>
  </cols>
  <sheetData>
    <row r="1" spans="1:11" s="2" customFormat="1" ht="15" customHeight="1" x14ac:dyDescent="0.25">
      <c r="A1" s="47" t="s">
        <v>59</v>
      </c>
      <c r="B1" s="47"/>
      <c r="C1" s="47"/>
      <c r="D1" s="47"/>
      <c r="E1" s="47"/>
      <c r="F1" s="47"/>
      <c r="G1" s="47"/>
      <c r="H1" s="47"/>
      <c r="I1" s="47"/>
    </row>
    <row r="2" spans="1:11" s="2" customFormat="1" x14ac:dyDescent="0.25">
      <c r="A2" s="3"/>
      <c r="B2" s="3"/>
      <c r="C2" s="3"/>
      <c r="D2" s="3"/>
      <c r="E2" s="3"/>
      <c r="F2" s="3"/>
      <c r="H2" s="3"/>
    </row>
    <row r="3" spans="1:11" s="2" customFormat="1" x14ac:dyDescent="0.25">
      <c r="A3" s="3"/>
      <c r="B3" s="3"/>
      <c r="C3" s="3"/>
      <c r="D3" s="3"/>
      <c r="E3" s="3"/>
      <c r="F3" s="3"/>
      <c r="H3" s="3"/>
    </row>
    <row r="4" spans="1:11" s="2" customFormat="1" x14ac:dyDescent="0.25">
      <c r="A4" t="s">
        <v>60</v>
      </c>
      <c r="F4" s="4"/>
      <c r="G4" s="4"/>
      <c r="H4" s="4"/>
      <c r="I4" s="4" t="s">
        <v>44</v>
      </c>
    </row>
    <row r="5" spans="1:11" s="2" customFormat="1" ht="44.25" customHeight="1" x14ac:dyDescent="0.25">
      <c r="A5" s="48" t="s">
        <v>45</v>
      </c>
      <c r="B5" s="48" t="s">
        <v>46</v>
      </c>
      <c r="C5" s="50" t="s">
        <v>47</v>
      </c>
      <c r="D5" s="51"/>
      <c r="E5" s="48" t="s">
        <v>48</v>
      </c>
      <c r="F5" s="52" t="s">
        <v>49</v>
      </c>
      <c r="G5" s="53"/>
      <c r="H5" s="52" t="s">
        <v>50</v>
      </c>
      <c r="I5" s="53"/>
    </row>
    <row r="6" spans="1:11" s="2" customFormat="1" ht="45" x14ac:dyDescent="0.25">
      <c r="A6" s="49"/>
      <c r="B6" s="49"/>
      <c r="C6" s="5" t="s">
        <v>51</v>
      </c>
      <c r="D6" s="5" t="s">
        <v>52</v>
      </c>
      <c r="E6" s="49"/>
      <c r="F6" s="6" t="s">
        <v>53</v>
      </c>
      <c r="G6" s="6" t="s">
        <v>54</v>
      </c>
      <c r="H6" s="6" t="s">
        <v>53</v>
      </c>
      <c r="I6" s="6" t="s">
        <v>54</v>
      </c>
    </row>
    <row r="7" spans="1:11" s="2" customForma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 t="s">
        <v>55</v>
      </c>
      <c r="G7" s="5" t="s">
        <v>56</v>
      </c>
      <c r="H7" s="5" t="s">
        <v>57</v>
      </c>
      <c r="I7" s="5" t="s">
        <v>58</v>
      </c>
    </row>
    <row r="8" spans="1:11" x14ac:dyDescent="0.25">
      <c r="A8" s="1" t="s">
        <v>0</v>
      </c>
      <c r="B8" s="7">
        <v>48603062.441210002</v>
      </c>
      <c r="C8" s="7">
        <v>73244775.400000006</v>
      </c>
      <c r="D8" s="7">
        <v>73244775.400000006</v>
      </c>
      <c r="E8" s="7">
        <v>74185350.168289989</v>
      </c>
      <c r="F8" s="7">
        <f t="shared" ref="F8:F50" si="0">+D8-E8</f>
        <v>-940574.76828998327</v>
      </c>
      <c r="G8" s="7">
        <f t="shared" ref="G8:G50" si="1">+E8/D8*100</f>
        <v>101.28415271007847</v>
      </c>
      <c r="H8" s="7">
        <f t="shared" ref="H8:H50" si="2">+E8-B8</f>
        <v>25582287.727079988</v>
      </c>
      <c r="I8" s="25">
        <f t="shared" ref="I8:I50" si="3">+E8/B8*100</f>
        <v>152.6351354053547</v>
      </c>
    </row>
    <row r="9" spans="1:11" x14ac:dyDescent="0.25">
      <c r="A9" t="s">
        <v>1</v>
      </c>
      <c r="B9" s="8">
        <v>32664825.23748</v>
      </c>
      <c r="C9" s="8">
        <v>46015889.399999999</v>
      </c>
      <c r="D9" s="8">
        <v>46015889.399999999</v>
      </c>
      <c r="E9" s="8">
        <v>49471877.198749997</v>
      </c>
      <c r="F9" s="8">
        <f t="shared" si="0"/>
        <v>-3455987.7987499982</v>
      </c>
      <c r="G9" s="8">
        <f t="shared" si="1"/>
        <v>107.51042269053697</v>
      </c>
      <c r="H9" s="8">
        <f t="shared" si="2"/>
        <v>16807051.961269997</v>
      </c>
      <c r="I9" s="9">
        <f t="shared" si="3"/>
        <v>151.45305948854545</v>
      </c>
    </row>
    <row r="10" spans="1:11" x14ac:dyDescent="0.25">
      <c r="A10" t="s">
        <v>2</v>
      </c>
      <c r="B10" s="8">
        <v>7964577.0512899999</v>
      </c>
      <c r="C10" s="8">
        <v>9022816.4000000004</v>
      </c>
      <c r="D10" s="8">
        <v>9022816.4000000004</v>
      </c>
      <c r="E10" s="8">
        <v>10542116.545809999</v>
      </c>
      <c r="F10" s="8">
        <f t="shared" si="0"/>
        <v>-1519300.1458099987</v>
      </c>
      <c r="G10" s="8">
        <f t="shared" si="1"/>
        <v>116.8384247052838</v>
      </c>
      <c r="H10" s="8">
        <f t="shared" si="2"/>
        <v>2577539.4945199993</v>
      </c>
      <c r="I10" s="9">
        <f t="shared" si="3"/>
        <v>132.36254075917969</v>
      </c>
      <c r="K10" s="21">
        <f>+B8-B48</f>
        <v>37419325.965010002</v>
      </c>
    </row>
    <row r="11" spans="1:11" x14ac:dyDescent="0.25">
      <c r="A11" t="s">
        <v>3</v>
      </c>
      <c r="B11" s="8">
        <v>7873852.52171</v>
      </c>
      <c r="C11" s="8">
        <v>9272816.4000000004</v>
      </c>
      <c r="D11" s="8">
        <v>9272816.4000000004</v>
      </c>
      <c r="E11" s="8">
        <v>10703938.326169999</v>
      </c>
      <c r="F11" s="8">
        <f t="shared" si="0"/>
        <v>-1431121.9261699989</v>
      </c>
      <c r="G11" s="8">
        <f t="shared" si="1"/>
        <v>115.43351948788718</v>
      </c>
      <c r="H11" s="8">
        <f t="shared" si="2"/>
        <v>2830085.8044599993</v>
      </c>
      <c r="I11" s="9">
        <f t="shared" si="3"/>
        <v>135.94283480236402</v>
      </c>
      <c r="K11" s="21">
        <f>+E8-E48</f>
        <v>54209300.211289987</v>
      </c>
    </row>
    <row r="12" spans="1:11" x14ac:dyDescent="0.25">
      <c r="A12" t="s">
        <v>4</v>
      </c>
      <c r="B12" s="8">
        <v>6491129.5112600001</v>
      </c>
      <c r="C12" s="8">
        <v>8055723.2000000002</v>
      </c>
      <c r="D12" s="8">
        <v>8055723.2000000002</v>
      </c>
      <c r="E12" s="8">
        <v>9348270.1271599997</v>
      </c>
      <c r="F12" s="8">
        <f t="shared" si="0"/>
        <v>-1292546.9271599995</v>
      </c>
      <c r="G12" s="8">
        <f t="shared" si="1"/>
        <v>116.04507621562765</v>
      </c>
      <c r="H12" s="8">
        <f t="shared" si="2"/>
        <v>2857140.6158999996</v>
      </c>
      <c r="I12" s="9">
        <f t="shared" si="3"/>
        <v>144.01607780192629</v>
      </c>
    </row>
    <row r="13" spans="1:11" x14ac:dyDescent="0.25">
      <c r="A13" t="s">
        <v>5</v>
      </c>
      <c r="B13" s="8">
        <f>636600.4769+19.8</f>
        <v>636620.27690000006</v>
      </c>
      <c r="C13" s="8">
        <v>443300</v>
      </c>
      <c r="D13" s="8">
        <v>443300</v>
      </c>
      <c r="E13" s="8">
        <f>467880.14001+384</f>
        <v>468264.14000999997</v>
      </c>
      <c r="F13" s="8">
        <f t="shared" si="0"/>
        <v>-24964.140009999974</v>
      </c>
      <c r="G13" s="8">
        <f t="shared" si="1"/>
        <v>105.63143244078501</v>
      </c>
      <c r="H13" s="8">
        <f t="shared" si="2"/>
        <v>-168356.13689000008</v>
      </c>
      <c r="I13" s="9">
        <f t="shared" si="3"/>
        <v>73.554700816347804</v>
      </c>
      <c r="K13" s="21">
        <f>+K11/K10*100</f>
        <v>144.86979338425263</v>
      </c>
    </row>
    <row r="14" spans="1:11" x14ac:dyDescent="0.25">
      <c r="A14" t="s">
        <v>6</v>
      </c>
      <c r="B14" s="8">
        <f>622486.02857+22984.8</f>
        <v>645470.82857000001</v>
      </c>
      <c r="C14" s="8">
        <v>679093.2</v>
      </c>
      <c r="D14" s="8">
        <v>679093.2</v>
      </c>
      <c r="E14" s="8">
        <v>762052.46062999999</v>
      </c>
      <c r="F14" s="8">
        <f t="shared" si="0"/>
        <v>-82959.260630000033</v>
      </c>
      <c r="G14" s="8">
        <f t="shared" si="1"/>
        <v>112.2161819069901</v>
      </c>
      <c r="H14" s="8">
        <f t="shared" si="2"/>
        <v>116581.63205999997</v>
      </c>
      <c r="I14" s="9">
        <f t="shared" si="3"/>
        <v>118.06148735153211</v>
      </c>
      <c r="K14" s="21">
        <f>+K11-K10</f>
        <v>16789974.246279985</v>
      </c>
    </row>
    <row r="15" spans="1:11" x14ac:dyDescent="0.25">
      <c r="A15" t="s">
        <v>7</v>
      </c>
      <c r="B15" s="8">
        <v>100651.74115</v>
      </c>
      <c r="C15" s="8">
        <v>94700</v>
      </c>
      <c r="D15" s="8">
        <v>94700</v>
      </c>
      <c r="E15" s="8">
        <v>125351.59837000001</v>
      </c>
      <c r="F15" s="8">
        <f t="shared" si="0"/>
        <v>-30651.598370000007</v>
      </c>
      <c r="G15" s="8">
        <f t="shared" si="1"/>
        <v>132.36705213305174</v>
      </c>
      <c r="H15" s="8">
        <f t="shared" si="2"/>
        <v>24699.857220000005</v>
      </c>
      <c r="I15" s="9">
        <f t="shared" si="3"/>
        <v>124.53992046018372</v>
      </c>
    </row>
    <row r="16" spans="1:11" x14ac:dyDescent="0.25">
      <c r="A16" t="s">
        <v>8</v>
      </c>
      <c r="B16" s="8">
        <v>-471230.93505999999</v>
      </c>
      <c r="C16" s="8">
        <v>-700000</v>
      </c>
      <c r="D16" s="8">
        <v>-700000</v>
      </c>
      <c r="E16" s="8">
        <v>-611821.78035999998</v>
      </c>
      <c r="F16" s="8">
        <f t="shared" si="0"/>
        <v>-88178.219640000025</v>
      </c>
      <c r="G16" s="8">
        <f t="shared" si="1"/>
        <v>87.403111479999993</v>
      </c>
      <c r="H16" s="8">
        <f t="shared" si="2"/>
        <v>-140590.84529999999</v>
      </c>
      <c r="I16" s="9">
        <f t="shared" si="3"/>
        <v>129.83480812483143</v>
      </c>
      <c r="K16" s="23">
        <f>+D8-D48</f>
        <v>53377830.000000007</v>
      </c>
    </row>
    <row r="17" spans="1:11" x14ac:dyDescent="0.25">
      <c r="A17" t="s">
        <v>9</v>
      </c>
      <c r="B17" s="8">
        <v>561935.66463999997</v>
      </c>
      <c r="C17" s="8">
        <v>450000</v>
      </c>
      <c r="D17" s="8">
        <v>450000</v>
      </c>
      <c r="E17" s="8">
        <v>450000</v>
      </c>
      <c r="F17" s="8">
        <f t="shared" si="0"/>
        <v>0</v>
      </c>
      <c r="G17" s="8">
        <f t="shared" si="1"/>
        <v>100</v>
      </c>
      <c r="H17" s="8">
        <f t="shared" si="2"/>
        <v>-111935.66463999997</v>
      </c>
      <c r="I17" s="9">
        <f t="shared" si="3"/>
        <v>80.080341632754212</v>
      </c>
      <c r="K17" s="21">
        <f>+K11/K16*100</f>
        <v>101.5577070317208</v>
      </c>
    </row>
    <row r="18" spans="1:11" x14ac:dyDescent="0.25">
      <c r="A18" t="s">
        <v>10</v>
      </c>
      <c r="B18" s="8">
        <v>3178687.2779899999</v>
      </c>
      <c r="C18" s="8">
        <v>5820793.2000000002</v>
      </c>
      <c r="D18" s="8">
        <v>5820793.2000000002</v>
      </c>
      <c r="E18" s="8">
        <v>5361163.92282</v>
      </c>
      <c r="F18" s="8">
        <f t="shared" si="0"/>
        <v>459629.27718000021</v>
      </c>
      <c r="G18" s="8">
        <f t="shared" si="1"/>
        <v>92.1036659199643</v>
      </c>
      <c r="H18" s="8">
        <f t="shared" si="2"/>
        <v>2182476.6448300001</v>
      </c>
      <c r="I18" s="9">
        <f t="shared" si="3"/>
        <v>168.6596841388581</v>
      </c>
    </row>
    <row r="19" spans="1:11" x14ac:dyDescent="0.25">
      <c r="A19" t="s">
        <v>11</v>
      </c>
      <c r="B19" s="8">
        <v>1407493.17078</v>
      </c>
      <c r="C19" s="8">
        <v>3643091</v>
      </c>
      <c r="D19" s="8">
        <v>3643091</v>
      </c>
      <c r="E19" s="8">
        <v>3519384.50281</v>
      </c>
      <c r="F19" s="8">
        <f t="shared" si="0"/>
        <v>123706.49719000002</v>
      </c>
      <c r="G19" s="8">
        <f t="shared" si="1"/>
        <v>96.604353358453039</v>
      </c>
      <c r="H19" s="8">
        <f t="shared" si="2"/>
        <v>2111891.3320300002</v>
      </c>
      <c r="I19" s="9">
        <f t="shared" si="3"/>
        <v>250.04629335854176</v>
      </c>
    </row>
    <row r="20" spans="1:11" x14ac:dyDescent="0.25">
      <c r="A20" t="s">
        <v>12</v>
      </c>
      <c r="B20" s="8">
        <v>53407.428999999996</v>
      </c>
      <c r="C20" s="8">
        <v>55004.4</v>
      </c>
      <c r="D20" s="8">
        <v>55004.4</v>
      </c>
      <c r="E20" s="8">
        <v>57447.785000000003</v>
      </c>
      <c r="F20" s="8">
        <f t="shared" si="0"/>
        <v>-2443.385000000002</v>
      </c>
      <c r="G20" s="8">
        <f t="shared" si="1"/>
        <v>104.44216280879348</v>
      </c>
      <c r="H20" s="8">
        <f t="shared" si="2"/>
        <v>4040.356000000007</v>
      </c>
      <c r="I20" s="9">
        <f t="shared" si="3"/>
        <v>107.56515727428109</v>
      </c>
      <c r="K20" s="21">
        <f>+E48/E8*100</f>
        <v>26.927216642752494</v>
      </c>
    </row>
    <row r="21" spans="1:11" x14ac:dyDescent="0.25">
      <c r="A21" t="s">
        <v>13</v>
      </c>
      <c r="B21" s="8">
        <v>485127.57321</v>
      </c>
      <c r="C21" s="8">
        <v>400000</v>
      </c>
      <c r="D21" s="8">
        <v>400000</v>
      </c>
      <c r="E21" s="8">
        <v>499007.10636000003</v>
      </c>
      <c r="F21" s="8">
        <f t="shared" si="0"/>
        <v>-99007.106360000034</v>
      </c>
      <c r="G21" s="8">
        <f t="shared" si="1"/>
        <v>124.75177659000001</v>
      </c>
      <c r="H21" s="8">
        <f t="shared" si="2"/>
        <v>13879.533150000032</v>
      </c>
      <c r="I21" s="9">
        <f t="shared" si="3"/>
        <v>102.86100686014643</v>
      </c>
      <c r="K21" s="21">
        <f>+E9/E8*100</f>
        <v>66.686855405444192</v>
      </c>
    </row>
    <row r="22" spans="1:11" x14ac:dyDescent="0.25">
      <c r="A22" t="s">
        <v>14</v>
      </c>
      <c r="B22" s="8">
        <v>1232659.105</v>
      </c>
      <c r="C22" s="8">
        <v>1722697.8</v>
      </c>
      <c r="D22" s="8">
        <v>1722697.8</v>
      </c>
      <c r="E22" s="8">
        <v>1285324.52865</v>
      </c>
      <c r="F22" s="8">
        <f t="shared" si="0"/>
        <v>437373.27135000005</v>
      </c>
      <c r="G22" s="8">
        <f t="shared" si="1"/>
        <v>74.611143559247594</v>
      </c>
      <c r="H22" s="8">
        <f t="shared" si="2"/>
        <v>52665.423650000012</v>
      </c>
      <c r="I22" s="9">
        <f t="shared" si="3"/>
        <v>104.27250514244975</v>
      </c>
      <c r="K22" s="21">
        <f>100-K20-K21</f>
        <v>6.3859279518033105</v>
      </c>
    </row>
    <row r="23" spans="1:11" x14ac:dyDescent="0.25">
      <c r="A23" t="s">
        <v>15</v>
      </c>
      <c r="B23" s="8">
        <v>21521560.908199999</v>
      </c>
      <c r="C23" s="8">
        <v>31172279.800000001</v>
      </c>
      <c r="D23" s="8">
        <v>31172279.800000001</v>
      </c>
      <c r="E23" s="8">
        <v>33568596.730119996</v>
      </c>
      <c r="F23" s="8">
        <f t="shared" si="0"/>
        <v>-2396316.930119995</v>
      </c>
      <c r="G23" s="8">
        <f t="shared" si="1"/>
        <v>107.68733293007332</v>
      </c>
      <c r="H23" s="8">
        <f t="shared" si="2"/>
        <v>12047035.821919996</v>
      </c>
      <c r="I23" s="9">
        <f t="shared" si="3"/>
        <v>155.97658958523738</v>
      </c>
    </row>
    <row r="24" spans="1:11" x14ac:dyDescent="0.25">
      <c r="A24" t="s">
        <v>16</v>
      </c>
      <c r="B24" s="8">
        <v>479622.26139999996</v>
      </c>
      <c r="C24" s="8">
        <v>537858.19999999995</v>
      </c>
      <c r="D24" s="8">
        <v>537858.19999999995</v>
      </c>
      <c r="E24" s="8">
        <v>539564.70476999995</v>
      </c>
      <c r="F24" s="8">
        <f t="shared" si="0"/>
        <v>-1706.5047699999996</v>
      </c>
      <c r="G24" s="8">
        <f t="shared" si="1"/>
        <v>100.31727781969299</v>
      </c>
      <c r="H24" s="8">
        <f t="shared" si="2"/>
        <v>59942.443369999994</v>
      </c>
      <c r="I24" s="9">
        <f t="shared" si="3"/>
        <v>112.49784428167078</v>
      </c>
    </row>
    <row r="25" spans="1:11" x14ac:dyDescent="0.25">
      <c r="A25" t="s">
        <v>17</v>
      </c>
      <c r="B25" s="8">
        <v>202041.51963</v>
      </c>
      <c r="C25" s="8">
        <v>191000</v>
      </c>
      <c r="D25" s="8">
        <v>191000</v>
      </c>
      <c r="E25" s="8">
        <v>211102.36130000002</v>
      </c>
      <c r="F25" s="8">
        <f t="shared" si="0"/>
        <v>-20102.361300000019</v>
      </c>
      <c r="G25" s="8">
        <f t="shared" si="1"/>
        <v>110.52479649214662</v>
      </c>
      <c r="H25" s="8">
        <f t="shared" si="2"/>
        <v>9060.8416700000234</v>
      </c>
      <c r="I25" s="9">
        <f t="shared" si="3"/>
        <v>104.48464339735378</v>
      </c>
      <c r="K25" s="21">
        <f>+E31/E9*100</f>
        <v>62.1228420193777</v>
      </c>
    </row>
    <row r="26" spans="1:11" x14ac:dyDescent="0.25">
      <c r="A26" t="s">
        <v>18</v>
      </c>
      <c r="B26" s="8">
        <v>92647.581999999995</v>
      </c>
      <c r="C26" s="8">
        <v>94000</v>
      </c>
      <c r="D26" s="8">
        <v>94000</v>
      </c>
      <c r="E26" s="8">
        <v>109216.33015000001</v>
      </c>
      <c r="F26" s="8">
        <f t="shared" si="0"/>
        <v>-15216.330150000009</v>
      </c>
      <c r="G26" s="8">
        <f t="shared" si="1"/>
        <v>116.18758526595745</v>
      </c>
      <c r="H26" s="8">
        <f t="shared" si="2"/>
        <v>16568.748150000014</v>
      </c>
      <c r="I26" s="9">
        <f t="shared" si="3"/>
        <v>117.883627173346</v>
      </c>
    </row>
    <row r="27" spans="1:11" x14ac:dyDescent="0.25">
      <c r="A27" t="s">
        <v>19</v>
      </c>
      <c r="B27" s="8">
        <v>184933.15977</v>
      </c>
      <c r="C27" s="8">
        <v>252858.2</v>
      </c>
      <c r="D27" s="8">
        <v>252858.2</v>
      </c>
      <c r="E27" s="8">
        <v>219246.01332</v>
      </c>
      <c r="F27" s="8">
        <f t="shared" si="0"/>
        <v>33612.186680000013</v>
      </c>
      <c r="G27" s="8">
        <f t="shared" si="1"/>
        <v>86.707100390653721</v>
      </c>
      <c r="H27" s="8">
        <f t="shared" si="2"/>
        <v>34312.85355</v>
      </c>
      <c r="I27" s="9">
        <f t="shared" si="3"/>
        <v>118.55419200789876</v>
      </c>
    </row>
    <row r="28" spans="1:11" x14ac:dyDescent="0.25">
      <c r="A28" t="s">
        <v>20</v>
      </c>
      <c r="B28" s="8">
        <v>1611626.1444000001</v>
      </c>
      <c r="C28" s="8">
        <v>2005031.7</v>
      </c>
      <c r="D28" s="8">
        <v>2005031.7</v>
      </c>
      <c r="E28" s="8">
        <v>2158569.7231799997</v>
      </c>
      <c r="F28" s="8">
        <f t="shared" si="0"/>
        <v>-153538.02317999979</v>
      </c>
      <c r="G28" s="8">
        <f t="shared" si="1"/>
        <v>107.65763569623361</v>
      </c>
      <c r="H28" s="8">
        <f t="shared" si="2"/>
        <v>546943.57877999963</v>
      </c>
      <c r="I28" s="9">
        <f t="shared" si="3"/>
        <v>133.93737317308313</v>
      </c>
    </row>
    <row r="29" spans="1:11" x14ac:dyDescent="0.25">
      <c r="A29" t="s">
        <v>21</v>
      </c>
      <c r="B29" s="8">
        <v>852524.15839999996</v>
      </c>
      <c r="C29" s="8">
        <v>1465031.7</v>
      </c>
      <c r="D29" s="8">
        <v>1465031.7</v>
      </c>
      <c r="E29" s="8">
        <v>1241416.65447</v>
      </c>
      <c r="F29" s="8">
        <f t="shared" si="0"/>
        <v>223615.04553</v>
      </c>
      <c r="G29" s="8">
        <f t="shared" si="1"/>
        <v>84.736504641503657</v>
      </c>
      <c r="H29" s="8">
        <f t="shared" si="2"/>
        <v>388892.49606999999</v>
      </c>
      <c r="I29" s="9">
        <f t="shared" si="3"/>
        <v>145.61659540532733</v>
      </c>
    </row>
    <row r="30" spans="1:11" x14ac:dyDescent="0.25">
      <c r="A30" t="s">
        <v>22</v>
      </c>
      <c r="B30" s="8">
        <v>759101.98600000003</v>
      </c>
      <c r="C30" s="8">
        <v>540000</v>
      </c>
      <c r="D30" s="8">
        <v>540000</v>
      </c>
      <c r="E30" s="8">
        <v>917153.06871000002</v>
      </c>
      <c r="F30" s="8">
        <f t="shared" si="0"/>
        <v>-377153.06871000002</v>
      </c>
      <c r="G30" s="8">
        <f t="shared" si="1"/>
        <v>169.84316087222223</v>
      </c>
      <c r="H30" s="8">
        <f t="shared" si="2"/>
        <v>158051.08270999999</v>
      </c>
      <c r="I30" s="9">
        <f t="shared" si="3"/>
        <v>120.82079689223735</v>
      </c>
    </row>
    <row r="31" spans="1:11" x14ac:dyDescent="0.25">
      <c r="A31" t="s">
        <v>23</v>
      </c>
      <c r="B31" s="8">
        <v>19303323.024119999</v>
      </c>
      <c r="C31" s="8">
        <v>28549389.899999999</v>
      </c>
      <c r="D31" s="8">
        <v>28549389.899999999</v>
      </c>
      <c r="E31" s="8">
        <v>30733336.1162</v>
      </c>
      <c r="F31" s="8">
        <f t="shared" si="0"/>
        <v>-2183946.2162000015</v>
      </c>
      <c r="G31" s="8">
        <f t="shared" si="1"/>
        <v>107.64971238912536</v>
      </c>
      <c r="H31" s="8">
        <f t="shared" si="2"/>
        <v>11430013.092080001</v>
      </c>
      <c r="I31" s="9">
        <f t="shared" si="3"/>
        <v>159.21267067746786</v>
      </c>
    </row>
    <row r="32" spans="1:11" x14ac:dyDescent="0.25">
      <c r="A32" t="s">
        <v>24</v>
      </c>
      <c r="B32" s="8">
        <v>531306.55634000001</v>
      </c>
      <c r="C32" s="8">
        <v>551618.9</v>
      </c>
      <c r="D32" s="8">
        <v>551618.9</v>
      </c>
      <c r="E32" s="8">
        <v>466155.60901000001</v>
      </c>
      <c r="F32" s="8">
        <f t="shared" si="0"/>
        <v>85463.290990000009</v>
      </c>
      <c r="G32" s="8">
        <f t="shared" si="1"/>
        <v>84.506823281435786</v>
      </c>
      <c r="H32" s="8">
        <f t="shared" si="2"/>
        <v>-65150.947329999995</v>
      </c>
      <c r="I32" s="9">
        <f t="shared" si="3"/>
        <v>87.737597710292931</v>
      </c>
    </row>
    <row r="33" spans="1:9" x14ac:dyDescent="0.25">
      <c r="A33" t="s">
        <v>25</v>
      </c>
      <c r="B33" s="8">
        <v>45599.881999999998</v>
      </c>
      <c r="C33" s="8">
        <v>7600</v>
      </c>
      <c r="D33" s="8">
        <v>7600</v>
      </c>
      <c r="E33" s="8">
        <v>47519.631380000006</v>
      </c>
      <c r="F33" s="8">
        <f t="shared" si="0"/>
        <v>-39919.631380000006</v>
      </c>
      <c r="G33" s="8">
        <f t="shared" si="1"/>
        <v>625.2583076315791</v>
      </c>
      <c r="H33" s="8">
        <f t="shared" si="2"/>
        <v>1919.7493800000084</v>
      </c>
      <c r="I33" s="9">
        <f t="shared" si="3"/>
        <v>104.2099876047925</v>
      </c>
    </row>
    <row r="34" spans="1:9" x14ac:dyDescent="0.25">
      <c r="A34" t="s">
        <v>26</v>
      </c>
      <c r="B34" s="8">
        <v>18313870.93578</v>
      </c>
      <c r="C34" s="8">
        <v>27989851</v>
      </c>
      <c r="D34" s="8">
        <v>27989851</v>
      </c>
      <c r="E34" s="8">
        <v>30218111.875810001</v>
      </c>
      <c r="F34" s="8">
        <f t="shared" si="0"/>
        <v>-2228260.875810001</v>
      </c>
      <c r="G34" s="8">
        <f t="shared" si="1"/>
        <v>107.96096012018785</v>
      </c>
      <c r="H34" s="8">
        <f t="shared" si="2"/>
        <v>11904240.940030001</v>
      </c>
      <c r="I34" s="9">
        <f t="shared" si="3"/>
        <v>165.00122765838958</v>
      </c>
    </row>
    <row r="35" spans="1:9" x14ac:dyDescent="0.25">
      <c r="A35" t="s">
        <v>27</v>
      </c>
      <c r="B35" s="8">
        <v>412545.65</v>
      </c>
      <c r="C35" s="8">
        <v>320</v>
      </c>
      <c r="D35" s="8">
        <v>320</v>
      </c>
      <c r="E35" s="8">
        <v>1549</v>
      </c>
      <c r="F35" s="8">
        <f t="shared" si="0"/>
        <v>-1229</v>
      </c>
      <c r="G35" s="8">
        <f t="shared" si="1"/>
        <v>484.0625</v>
      </c>
      <c r="H35" s="8">
        <f t="shared" si="2"/>
        <v>-410996.65</v>
      </c>
      <c r="I35" s="9">
        <f t="shared" si="3"/>
        <v>0.37547359910351735</v>
      </c>
    </row>
    <row r="36" spans="1:9" x14ac:dyDescent="0.25">
      <c r="A36" t="s">
        <v>28</v>
      </c>
      <c r="B36" s="8">
        <v>126989.47828</v>
      </c>
      <c r="C36" s="8">
        <v>80000</v>
      </c>
      <c r="D36" s="8">
        <v>80000</v>
      </c>
      <c r="E36" s="8">
        <v>137126.18596999999</v>
      </c>
      <c r="F36" s="8">
        <f t="shared" si="0"/>
        <v>-57126.185969999991</v>
      </c>
      <c r="G36" s="8">
        <f t="shared" si="1"/>
        <v>171.40773246249998</v>
      </c>
      <c r="H36" s="8">
        <f t="shared" si="2"/>
        <v>10136.707689999996</v>
      </c>
      <c r="I36" s="9">
        <f t="shared" si="3"/>
        <v>107.98232091925719</v>
      </c>
    </row>
    <row r="37" spans="1:9" x14ac:dyDescent="0.25">
      <c r="A37" t="s">
        <v>29</v>
      </c>
      <c r="B37" s="8">
        <v>126989.47828</v>
      </c>
      <c r="C37" s="8">
        <v>80000</v>
      </c>
      <c r="D37" s="8">
        <v>80000</v>
      </c>
      <c r="E37" s="8">
        <v>137126.18596999999</v>
      </c>
      <c r="F37" s="8">
        <f t="shared" si="0"/>
        <v>-57126.185969999991</v>
      </c>
      <c r="G37" s="8">
        <f t="shared" si="1"/>
        <v>171.40773246249998</v>
      </c>
      <c r="H37" s="8">
        <f t="shared" si="2"/>
        <v>10136.707689999996</v>
      </c>
      <c r="I37" s="9">
        <f t="shared" si="3"/>
        <v>107.98232091925719</v>
      </c>
    </row>
    <row r="38" spans="1:9" x14ac:dyDescent="0.25">
      <c r="A38" t="s">
        <v>30</v>
      </c>
      <c r="B38" s="8">
        <v>15938237.20373</v>
      </c>
      <c r="C38" s="8">
        <v>27228886</v>
      </c>
      <c r="D38" s="8">
        <v>27228886</v>
      </c>
      <c r="E38" s="8">
        <v>24713472.96954</v>
      </c>
      <c r="F38" s="8">
        <f t="shared" si="0"/>
        <v>2515413.03046</v>
      </c>
      <c r="G38" s="8">
        <f t="shared" si="1"/>
        <v>90.761968629711845</v>
      </c>
      <c r="H38" s="8">
        <f t="shared" si="2"/>
        <v>8775235.7658099998</v>
      </c>
      <c r="I38" s="9">
        <f t="shared" si="3"/>
        <v>155.05775609711935</v>
      </c>
    </row>
    <row r="39" spans="1:9" x14ac:dyDescent="0.25">
      <c r="A39" t="s">
        <v>31</v>
      </c>
      <c r="B39" s="8">
        <v>4358013.02293</v>
      </c>
      <c r="C39" s="8">
        <v>7311940.5999999996</v>
      </c>
      <c r="D39" s="8">
        <v>7311940.5999999996</v>
      </c>
      <c r="E39" s="8">
        <v>4683376.5831800001</v>
      </c>
      <c r="F39" s="8">
        <f t="shared" si="0"/>
        <v>2628564.0168199996</v>
      </c>
      <c r="G39" s="8">
        <f t="shared" si="1"/>
        <v>64.051075348998324</v>
      </c>
      <c r="H39" s="8">
        <f t="shared" si="2"/>
        <v>325363.5602500001</v>
      </c>
      <c r="I39" s="9">
        <f t="shared" si="3"/>
        <v>107.4658693890559</v>
      </c>
    </row>
    <row r="40" spans="1:9" x14ac:dyDescent="0.25">
      <c r="A40" t="s">
        <v>32</v>
      </c>
      <c r="B40" s="8">
        <f>532557.15325+615210</f>
        <v>1147767.15325</v>
      </c>
      <c r="C40" s="8">
        <v>2389035.9</v>
      </c>
      <c r="D40" s="8">
        <v>2389035.9</v>
      </c>
      <c r="E40" s="8">
        <v>416285.93251000001</v>
      </c>
      <c r="F40" s="8">
        <f t="shared" si="0"/>
        <v>1972749.96749</v>
      </c>
      <c r="G40" s="8">
        <f t="shared" si="1"/>
        <v>17.424850439041123</v>
      </c>
      <c r="H40" s="8">
        <f t="shared" si="2"/>
        <v>-731481.22074000002</v>
      </c>
      <c r="I40" s="9">
        <f t="shared" si="3"/>
        <v>36.26919722621885</v>
      </c>
    </row>
    <row r="41" spans="1:9" x14ac:dyDescent="0.25">
      <c r="A41" t="s">
        <v>33</v>
      </c>
      <c r="B41" s="8"/>
      <c r="C41" s="8">
        <v>1085462.5</v>
      </c>
      <c r="D41" s="8">
        <v>1085462.5</v>
      </c>
      <c r="E41" s="8">
        <v>1127051.0814400001</v>
      </c>
      <c r="F41" s="8">
        <f t="shared" si="0"/>
        <v>-41588.581440000096</v>
      </c>
      <c r="G41" s="8">
        <f t="shared" si="1"/>
        <v>103.83141577346062</v>
      </c>
      <c r="H41" s="8">
        <f t="shared" si="2"/>
        <v>1127051.0814400001</v>
      </c>
      <c r="I41" s="9" t="e">
        <f t="shared" si="3"/>
        <v>#DIV/0!</v>
      </c>
    </row>
    <row r="42" spans="1:9" x14ac:dyDescent="0.25">
      <c r="A42" t="s">
        <v>34</v>
      </c>
      <c r="B42" s="8">
        <v>2490768.4686699999</v>
      </c>
      <c r="C42" s="8">
        <v>3531239.8</v>
      </c>
      <c r="D42" s="8">
        <v>3531239.8</v>
      </c>
      <c r="E42" s="8">
        <v>2341530.5739099998</v>
      </c>
      <c r="F42" s="8">
        <f t="shared" si="0"/>
        <v>1189709.22609</v>
      </c>
      <c r="G42" s="8">
        <f t="shared" si="1"/>
        <v>66.30902194492711</v>
      </c>
      <c r="H42" s="8">
        <f t="shared" si="2"/>
        <v>-149237.89476000005</v>
      </c>
      <c r="I42" s="9">
        <f t="shared" si="3"/>
        <v>94.008359402442224</v>
      </c>
    </row>
    <row r="43" spans="1:9" x14ac:dyDescent="0.25">
      <c r="A43" t="s">
        <v>35</v>
      </c>
      <c r="B43" s="8">
        <v>38046</v>
      </c>
      <c r="C43" s="8">
        <v>60902.400000000001</v>
      </c>
      <c r="D43" s="8">
        <v>60902.400000000001</v>
      </c>
      <c r="E43" s="8">
        <v>76526.388000000006</v>
      </c>
      <c r="F43" s="8">
        <f t="shared" si="0"/>
        <v>-15623.988000000005</v>
      </c>
      <c r="G43" s="8">
        <f t="shared" si="1"/>
        <v>125.65414170870115</v>
      </c>
      <c r="H43" s="8">
        <f t="shared" si="2"/>
        <v>38480.388000000006</v>
      </c>
      <c r="I43" s="9">
        <f t="shared" si="3"/>
        <v>201.14174420438417</v>
      </c>
    </row>
    <row r="44" spans="1:9" x14ac:dyDescent="0.25">
      <c r="A44" t="s">
        <v>36</v>
      </c>
      <c r="B44" s="8">
        <v>14263.04</v>
      </c>
      <c r="C44" s="8">
        <v>16300</v>
      </c>
      <c r="D44" s="8">
        <v>16300</v>
      </c>
      <c r="E44" s="8">
        <v>13562</v>
      </c>
      <c r="F44" s="8">
        <f t="shared" si="0"/>
        <v>2738</v>
      </c>
      <c r="G44" s="8">
        <f t="shared" si="1"/>
        <v>83.202453987730067</v>
      </c>
      <c r="H44" s="8">
        <f t="shared" si="2"/>
        <v>-701.04000000000087</v>
      </c>
      <c r="I44" s="9">
        <f t="shared" si="3"/>
        <v>95.084918783092519</v>
      </c>
    </row>
    <row r="45" spans="1:9" x14ac:dyDescent="0.25">
      <c r="A45" t="s">
        <v>37</v>
      </c>
      <c r="B45" s="8">
        <v>667168.34001000004</v>
      </c>
      <c r="C45" s="8">
        <v>229000</v>
      </c>
      <c r="D45" s="8">
        <v>229000</v>
      </c>
      <c r="E45" s="8">
        <v>708420.60732000007</v>
      </c>
      <c r="F45" s="8">
        <f t="shared" si="0"/>
        <v>-479420.60732000007</v>
      </c>
      <c r="G45" s="8">
        <f t="shared" si="1"/>
        <v>309.35397699563322</v>
      </c>
      <c r="H45" s="8">
        <f t="shared" si="2"/>
        <v>41252.267310000025</v>
      </c>
      <c r="I45" s="9">
        <f t="shared" si="3"/>
        <v>106.18318718621775</v>
      </c>
    </row>
    <row r="46" spans="1:9" x14ac:dyDescent="0.25">
      <c r="A46" t="s">
        <v>38</v>
      </c>
      <c r="B46" s="8">
        <v>396437.7046</v>
      </c>
      <c r="C46" s="8">
        <v>50000</v>
      </c>
      <c r="D46" s="8">
        <v>50000</v>
      </c>
      <c r="E46" s="8">
        <v>54046.429360000002</v>
      </c>
      <c r="F46" s="8">
        <f t="shared" si="0"/>
        <v>-4046.4293600000019</v>
      </c>
      <c r="G46" s="8">
        <f t="shared" si="1"/>
        <v>108.09285872000001</v>
      </c>
      <c r="H46" s="8">
        <f t="shared" si="2"/>
        <v>-342391.27523999999</v>
      </c>
      <c r="I46" s="9">
        <f t="shared" si="3"/>
        <v>13.633019446152852</v>
      </c>
    </row>
    <row r="47" spans="1:9" x14ac:dyDescent="0.25">
      <c r="A47" t="s">
        <v>39</v>
      </c>
      <c r="B47" s="8">
        <v>396437.7046</v>
      </c>
      <c r="C47" s="8">
        <v>50000</v>
      </c>
      <c r="D47" s="8">
        <v>50000</v>
      </c>
      <c r="E47" s="8">
        <v>54046.429360000002</v>
      </c>
      <c r="F47" s="8">
        <f t="shared" si="0"/>
        <v>-4046.4293600000019</v>
      </c>
      <c r="G47" s="8">
        <f t="shared" si="1"/>
        <v>108.09285872000001</v>
      </c>
      <c r="H47" s="8">
        <f t="shared" si="2"/>
        <v>-342391.27523999999</v>
      </c>
      <c r="I47" s="9">
        <f t="shared" si="3"/>
        <v>13.633019446152852</v>
      </c>
    </row>
    <row r="48" spans="1:9" x14ac:dyDescent="0.25">
      <c r="A48" t="s">
        <v>41</v>
      </c>
      <c r="B48" s="8">
        <v>11183736.476200001</v>
      </c>
      <c r="C48" s="8">
        <v>19866945.399999999</v>
      </c>
      <c r="D48" s="8">
        <v>19866945.399999999</v>
      </c>
      <c r="E48" s="8">
        <v>19976049.956999999</v>
      </c>
      <c r="F48" s="8">
        <f t="shared" si="0"/>
        <v>-109104.55700000003</v>
      </c>
      <c r="G48" s="8">
        <f t="shared" si="1"/>
        <v>100.5491763066908</v>
      </c>
      <c r="H48" s="8">
        <f t="shared" si="2"/>
        <v>8792313.4807999972</v>
      </c>
      <c r="I48" s="9">
        <f t="shared" si="3"/>
        <v>178.61695864804068</v>
      </c>
    </row>
    <row r="49" spans="1:9" x14ac:dyDescent="0.25">
      <c r="A49" t="s">
        <v>42</v>
      </c>
      <c r="B49" s="8">
        <v>6056403.1220500004</v>
      </c>
      <c r="C49" s="8">
        <v>9368968.4000000004</v>
      </c>
      <c r="D49" s="8">
        <v>9368968.4000000004</v>
      </c>
      <c r="E49" s="8">
        <v>9053165.057</v>
      </c>
      <c r="F49" s="8">
        <f t="shared" si="0"/>
        <v>315803.34300000034</v>
      </c>
      <c r="G49" s="8">
        <f t="shared" si="1"/>
        <v>96.629262374286583</v>
      </c>
      <c r="H49" s="8">
        <f t="shared" si="2"/>
        <v>2996761.9349499997</v>
      </c>
      <c r="I49" s="9">
        <f t="shared" si="3"/>
        <v>149.48088617218139</v>
      </c>
    </row>
    <row r="50" spans="1:9" x14ac:dyDescent="0.25">
      <c r="A50" t="s">
        <v>43</v>
      </c>
      <c r="B50" s="8">
        <v>5127333.35415</v>
      </c>
      <c r="C50" s="8">
        <v>10922884.9</v>
      </c>
      <c r="D50" s="8">
        <v>10922884.9</v>
      </c>
      <c r="E50" s="8">
        <v>10922884.9</v>
      </c>
      <c r="F50" s="8">
        <f t="shared" si="0"/>
        <v>0</v>
      </c>
      <c r="G50" s="8">
        <f t="shared" si="1"/>
        <v>100</v>
      </c>
      <c r="H50" s="8">
        <f t="shared" si="2"/>
        <v>5795551.5458500003</v>
      </c>
      <c r="I50" s="9">
        <f t="shared" si="3"/>
        <v>213.03247020518282</v>
      </c>
    </row>
    <row r="55" spans="1:9" x14ac:dyDescent="0.25">
      <c r="B55" s="11" t="s">
        <v>148</v>
      </c>
      <c r="C55" s="8"/>
      <c r="D55" s="8"/>
      <c r="E55" s="8"/>
      <c r="F55" s="8"/>
      <c r="G55" s="10" t="s">
        <v>149</v>
      </c>
      <c r="H55" s="8"/>
      <c r="I55" s="8"/>
    </row>
    <row r="56" spans="1:9" x14ac:dyDescent="0.25">
      <c r="B56" s="10"/>
      <c r="C56" s="8"/>
      <c r="D56" s="8"/>
      <c r="E56" s="8"/>
      <c r="F56" s="8"/>
      <c r="G56" s="8"/>
      <c r="H56" s="8"/>
      <c r="I56" s="8"/>
    </row>
    <row r="57" spans="1:9" x14ac:dyDescent="0.25">
      <c r="B57" t="s">
        <v>150</v>
      </c>
      <c r="G57" t="s">
        <v>151</v>
      </c>
    </row>
    <row r="60" spans="1:9" s="2" customFormat="1" x14ac:dyDescent="0.25">
      <c r="A60" s="47" t="s">
        <v>62</v>
      </c>
      <c r="B60" s="47"/>
      <c r="C60" s="47"/>
      <c r="D60" s="47"/>
      <c r="E60" s="47"/>
      <c r="F60" s="47"/>
      <c r="G60" s="47"/>
      <c r="H60" s="47"/>
      <c r="I60" s="47"/>
    </row>
    <row r="61" spans="1:9" s="2" customFormat="1" x14ac:dyDescent="0.25"/>
    <row r="62" spans="1:9" s="2" customFormat="1" x14ac:dyDescent="0.25">
      <c r="A62" s="3"/>
      <c r="B62" s="3"/>
      <c r="C62" s="3"/>
      <c r="D62" s="3"/>
      <c r="E62" s="3"/>
      <c r="F62" s="3"/>
      <c r="H62" s="3"/>
    </row>
    <row r="63" spans="1:9" s="2" customFormat="1" x14ac:dyDescent="0.25">
      <c r="A63" t="s">
        <v>60</v>
      </c>
      <c r="F63" s="4"/>
      <c r="G63" s="4"/>
      <c r="H63" s="4"/>
      <c r="I63" s="4" t="s">
        <v>44</v>
      </c>
    </row>
    <row r="64" spans="1:9" s="2" customFormat="1" ht="54.75" customHeight="1" x14ac:dyDescent="0.25">
      <c r="A64" s="48" t="s">
        <v>45</v>
      </c>
      <c r="B64" s="48" t="s">
        <v>46</v>
      </c>
      <c r="C64" s="50" t="s">
        <v>47</v>
      </c>
      <c r="D64" s="51"/>
      <c r="E64" s="48" t="s">
        <v>48</v>
      </c>
      <c r="F64" s="52" t="s">
        <v>49</v>
      </c>
      <c r="G64" s="53"/>
      <c r="H64" s="52" t="s">
        <v>50</v>
      </c>
      <c r="I64" s="53"/>
    </row>
    <row r="65" spans="1:9" s="2" customFormat="1" ht="45" x14ac:dyDescent="0.25">
      <c r="A65" s="49"/>
      <c r="B65" s="49"/>
      <c r="C65" s="5" t="s">
        <v>51</v>
      </c>
      <c r="D65" s="5" t="s">
        <v>52</v>
      </c>
      <c r="E65" s="49"/>
      <c r="F65" s="6" t="s">
        <v>53</v>
      </c>
      <c r="G65" s="6" t="s">
        <v>54</v>
      </c>
      <c r="H65" s="6" t="s">
        <v>53</v>
      </c>
      <c r="I65" s="6" t="s">
        <v>54</v>
      </c>
    </row>
    <row r="66" spans="1:9" x14ac:dyDescent="0.25">
      <c r="A66" s="5">
        <v>1</v>
      </c>
      <c r="B66" s="5">
        <v>2</v>
      </c>
      <c r="C66" s="5">
        <v>3</v>
      </c>
      <c r="D66" s="5">
        <v>4</v>
      </c>
      <c r="E66" s="5">
        <v>5</v>
      </c>
      <c r="F66" s="5" t="s">
        <v>55</v>
      </c>
      <c r="G66" s="5" t="s">
        <v>56</v>
      </c>
      <c r="H66" s="5" t="s">
        <v>57</v>
      </c>
      <c r="I66" s="5" t="s">
        <v>58</v>
      </c>
    </row>
    <row r="67" spans="1:9" x14ac:dyDescent="0.25">
      <c r="A67" s="1" t="s">
        <v>0</v>
      </c>
      <c r="B67" s="7">
        <v>30386882.514009997</v>
      </c>
      <c r="C67" s="8">
        <v>49280739.600000001</v>
      </c>
      <c r="D67" s="8">
        <v>49280739.600000001</v>
      </c>
      <c r="E67" s="8">
        <v>49766036.18964</v>
      </c>
      <c r="F67" s="8">
        <f t="shared" ref="F67:F101" si="4">+D67-E67</f>
        <v>-485296.58963999897</v>
      </c>
      <c r="G67" s="8">
        <f t="shared" ref="G67:G101" si="5">+E67/D67*100</f>
        <v>100.98475914440212</v>
      </c>
      <c r="H67" s="8">
        <f t="shared" ref="H67:H101" si="6">+E67-B67</f>
        <v>19379153.675630003</v>
      </c>
      <c r="I67" s="9">
        <f t="shared" ref="I67:I101" si="7">+E67/B67*100</f>
        <v>163.77473459705899</v>
      </c>
    </row>
    <row r="68" spans="1:9" x14ac:dyDescent="0.25">
      <c r="A68" t="s">
        <v>1</v>
      </c>
      <c r="B68" s="10">
        <v>20521622.873549998</v>
      </c>
      <c r="C68" s="8">
        <v>28740500</v>
      </c>
      <c r="D68" s="8">
        <v>28740500</v>
      </c>
      <c r="E68" s="8">
        <v>31657983.361310001</v>
      </c>
      <c r="F68" s="8">
        <f t="shared" si="4"/>
        <v>-2917483.3613100015</v>
      </c>
      <c r="G68" s="8">
        <f t="shared" si="5"/>
        <v>110.15112249720778</v>
      </c>
      <c r="H68" s="8">
        <f t="shared" si="6"/>
        <v>11136360.487760004</v>
      </c>
      <c r="I68" s="9">
        <f t="shared" si="7"/>
        <v>154.26647081656239</v>
      </c>
    </row>
    <row r="69" spans="1:9" x14ac:dyDescent="0.25">
      <c r="A69" t="s">
        <v>2</v>
      </c>
      <c r="B69" s="10">
        <v>534050.61736000003</v>
      </c>
      <c r="C69" s="8">
        <v>-250000</v>
      </c>
      <c r="D69" s="8">
        <v>-250000</v>
      </c>
      <c r="E69" s="8">
        <v>-117073.32345</v>
      </c>
      <c r="F69" s="8">
        <f t="shared" si="4"/>
        <v>-132926.67655</v>
      </c>
      <c r="G69" s="8">
        <f t="shared" si="5"/>
        <v>46.829329380000004</v>
      </c>
      <c r="H69" s="8">
        <f t="shared" si="6"/>
        <v>-651123.94081000006</v>
      </c>
      <c r="I69" s="9">
        <f t="shared" si="7"/>
        <v>-21.921765399080446</v>
      </c>
    </row>
    <row r="70" spans="1:9" x14ac:dyDescent="0.25">
      <c r="A70" t="s">
        <v>3</v>
      </c>
      <c r="B70" s="10">
        <v>443345.88777999999</v>
      </c>
      <c r="C70" s="8">
        <v>0</v>
      </c>
      <c r="D70" s="8">
        <v>0</v>
      </c>
      <c r="E70" s="8">
        <v>44748.456909999994</v>
      </c>
      <c r="F70" s="8">
        <f t="shared" si="4"/>
        <v>-44748.456909999994</v>
      </c>
      <c r="G70" s="8" t="e">
        <f t="shared" si="5"/>
        <v>#DIV/0!</v>
      </c>
      <c r="H70" s="8">
        <f t="shared" si="6"/>
        <v>-398597.43086999998</v>
      </c>
      <c r="I70" s="9">
        <f t="shared" si="7"/>
        <v>10.093351070441273</v>
      </c>
    </row>
    <row r="71" spans="1:9" x14ac:dyDescent="0.25">
      <c r="A71" t="s">
        <v>4</v>
      </c>
      <c r="B71" s="10">
        <v>443345.88777999999</v>
      </c>
      <c r="C71" s="8">
        <v>0</v>
      </c>
      <c r="D71" s="8">
        <v>0</v>
      </c>
      <c r="E71" s="8">
        <v>44748.456909999994</v>
      </c>
      <c r="F71" s="8">
        <f t="shared" si="4"/>
        <v>-44748.456909999994</v>
      </c>
      <c r="G71" s="8" t="e">
        <f t="shared" si="5"/>
        <v>#DIV/0!</v>
      </c>
      <c r="H71" s="8">
        <f t="shared" si="6"/>
        <v>-398597.43086999998</v>
      </c>
      <c r="I71" s="9">
        <f t="shared" si="7"/>
        <v>10.093351070441273</v>
      </c>
    </row>
    <row r="72" spans="1:9" x14ac:dyDescent="0.25">
      <c r="A72" t="s">
        <v>8</v>
      </c>
      <c r="B72" s="10">
        <v>-471230.93505999999</v>
      </c>
      <c r="C72" s="8">
        <v>-700000</v>
      </c>
      <c r="D72" s="8">
        <v>-700000</v>
      </c>
      <c r="E72" s="8">
        <v>-611821.78035999998</v>
      </c>
      <c r="F72" s="8">
        <f t="shared" si="4"/>
        <v>-88178.219640000025</v>
      </c>
      <c r="G72" s="8">
        <f t="shared" si="5"/>
        <v>87.403111479999993</v>
      </c>
      <c r="H72" s="8">
        <f t="shared" si="6"/>
        <v>-140590.84529999999</v>
      </c>
      <c r="I72" s="9">
        <f t="shared" si="7"/>
        <v>129.83480812483143</v>
      </c>
    </row>
    <row r="73" spans="1:9" x14ac:dyDescent="0.25">
      <c r="A73" t="s">
        <v>9</v>
      </c>
      <c r="B73" s="10">
        <v>561935.66463999997</v>
      </c>
      <c r="C73" s="8">
        <v>450000</v>
      </c>
      <c r="D73" s="8">
        <v>450000</v>
      </c>
      <c r="E73" s="8">
        <v>450000</v>
      </c>
      <c r="F73" s="8">
        <f t="shared" si="4"/>
        <v>0</v>
      </c>
      <c r="G73" s="8">
        <f t="shared" si="5"/>
        <v>100</v>
      </c>
      <c r="H73" s="8">
        <f t="shared" si="6"/>
        <v>-111935.66463999997</v>
      </c>
      <c r="I73" s="9">
        <f t="shared" si="7"/>
        <v>80.080341632754212</v>
      </c>
    </row>
    <row r="74" spans="1:9" x14ac:dyDescent="0.25">
      <c r="A74" t="s">
        <v>10</v>
      </c>
      <c r="B74" s="10">
        <v>721147.42050999997</v>
      </c>
      <c r="C74" s="8">
        <v>444000</v>
      </c>
      <c r="D74" s="8">
        <v>444000</v>
      </c>
      <c r="E74" s="8">
        <v>554286.67388999998</v>
      </c>
      <c r="F74" s="8">
        <f t="shared" si="4"/>
        <v>-110286.67388999998</v>
      </c>
      <c r="G74" s="8">
        <f t="shared" si="5"/>
        <v>124.83934096621621</v>
      </c>
      <c r="H74" s="8">
        <f t="shared" si="6"/>
        <v>-166860.74661999999</v>
      </c>
      <c r="I74" s="9">
        <f t="shared" si="7"/>
        <v>76.861770301834397</v>
      </c>
    </row>
    <row r="75" spans="1:9" x14ac:dyDescent="0.25">
      <c r="A75" t="s">
        <v>11</v>
      </c>
      <c r="B75" s="10">
        <v>236019.84730000002</v>
      </c>
      <c r="C75" s="8">
        <v>44000</v>
      </c>
      <c r="D75" s="8">
        <v>44000</v>
      </c>
      <c r="E75" s="8">
        <v>55279.56753</v>
      </c>
      <c r="F75" s="8">
        <f t="shared" si="4"/>
        <v>-11279.56753</v>
      </c>
      <c r="G75" s="8">
        <f t="shared" si="5"/>
        <v>125.63538075</v>
      </c>
      <c r="H75" s="8">
        <f t="shared" si="6"/>
        <v>-180740.27977000002</v>
      </c>
      <c r="I75" s="9">
        <f t="shared" si="7"/>
        <v>23.421575838804465</v>
      </c>
    </row>
    <row r="76" spans="1:9" x14ac:dyDescent="0.25">
      <c r="A76" t="s">
        <v>13</v>
      </c>
      <c r="B76" s="10">
        <v>485127.57321</v>
      </c>
      <c r="C76" s="8">
        <v>400000</v>
      </c>
      <c r="D76" s="8">
        <v>400000</v>
      </c>
      <c r="E76" s="8">
        <v>499007.10636000003</v>
      </c>
      <c r="F76" s="8">
        <f t="shared" si="4"/>
        <v>-99007.106360000034</v>
      </c>
      <c r="G76" s="8">
        <f t="shared" si="5"/>
        <v>124.75177659000001</v>
      </c>
      <c r="H76" s="8">
        <f t="shared" si="6"/>
        <v>13879.533150000032</v>
      </c>
      <c r="I76" s="9">
        <f t="shared" si="7"/>
        <v>102.86100686014643</v>
      </c>
    </row>
    <row r="77" spans="1:9" x14ac:dyDescent="0.25">
      <c r="A77" t="s">
        <v>15</v>
      </c>
      <c r="B77" s="10">
        <v>19266424.83568</v>
      </c>
      <c r="C77" s="8">
        <v>28546500</v>
      </c>
      <c r="D77" s="8">
        <v>28546500</v>
      </c>
      <c r="E77" s="8">
        <v>31220770.010869998</v>
      </c>
      <c r="F77" s="8">
        <f t="shared" si="4"/>
        <v>-2674270.0108699985</v>
      </c>
      <c r="G77" s="8">
        <f t="shared" si="5"/>
        <v>109.36811872162961</v>
      </c>
      <c r="H77" s="8">
        <f t="shared" si="6"/>
        <v>11954345.175189998</v>
      </c>
      <c r="I77" s="9">
        <f t="shared" si="7"/>
        <v>162.04755307300934</v>
      </c>
    </row>
    <row r="78" spans="1:9" x14ac:dyDescent="0.25">
      <c r="A78" t="s">
        <v>16</v>
      </c>
      <c r="B78" s="10">
        <v>19321.379120000001</v>
      </c>
      <c r="C78" s="8">
        <v>26500</v>
      </c>
      <c r="D78" s="8">
        <v>26500</v>
      </c>
      <c r="E78" s="8">
        <v>13896.510279999999</v>
      </c>
      <c r="F78" s="8">
        <f t="shared" si="4"/>
        <v>12603.489720000001</v>
      </c>
      <c r="G78" s="8">
        <f t="shared" si="5"/>
        <v>52.439661433962257</v>
      </c>
      <c r="H78" s="8">
        <f t="shared" si="6"/>
        <v>-5424.8688400000028</v>
      </c>
      <c r="I78" s="9">
        <f t="shared" si="7"/>
        <v>71.92297296012066</v>
      </c>
    </row>
    <row r="79" spans="1:9" x14ac:dyDescent="0.25">
      <c r="A79" t="s">
        <v>17</v>
      </c>
      <c r="B79" s="10">
        <v>19321.379120000001</v>
      </c>
      <c r="C79" s="8">
        <v>26500</v>
      </c>
      <c r="D79" s="8">
        <v>26500</v>
      </c>
      <c r="E79" s="8">
        <v>13896.510279999999</v>
      </c>
      <c r="F79" s="8">
        <f t="shared" si="4"/>
        <v>12603.489720000001</v>
      </c>
      <c r="G79" s="8">
        <f t="shared" si="5"/>
        <v>52.439661433962257</v>
      </c>
      <c r="H79" s="8">
        <f t="shared" si="6"/>
        <v>-5424.8688400000028</v>
      </c>
      <c r="I79" s="9">
        <f t="shared" si="7"/>
        <v>71.92297296012066</v>
      </c>
    </row>
    <row r="80" spans="1:9" x14ac:dyDescent="0.25">
      <c r="A80" t="s">
        <v>20</v>
      </c>
      <c r="B80" s="10">
        <v>845525.04749999999</v>
      </c>
      <c r="C80" s="8">
        <v>540000</v>
      </c>
      <c r="D80" s="8">
        <v>540000</v>
      </c>
      <c r="E80" s="8">
        <v>934943.2737100001</v>
      </c>
      <c r="F80" s="8">
        <f t="shared" si="4"/>
        <v>-394943.2737100001</v>
      </c>
      <c r="G80" s="8">
        <f t="shared" si="5"/>
        <v>173.13764327962963</v>
      </c>
      <c r="H80" s="8">
        <f t="shared" si="6"/>
        <v>89418.22621000011</v>
      </c>
      <c r="I80" s="9">
        <f t="shared" si="7"/>
        <v>110.57546745355289</v>
      </c>
    </row>
    <row r="81" spans="1:9" x14ac:dyDescent="0.25">
      <c r="A81" t="s">
        <v>21</v>
      </c>
      <c r="B81" s="10">
        <v>86423.061499999996</v>
      </c>
      <c r="C81" s="8">
        <v>0</v>
      </c>
      <c r="D81" s="8">
        <v>0</v>
      </c>
      <c r="E81" s="8">
        <v>17790.205000000002</v>
      </c>
      <c r="F81" s="8">
        <f t="shared" si="4"/>
        <v>-17790.205000000002</v>
      </c>
      <c r="G81" s="8" t="e">
        <f t="shared" si="5"/>
        <v>#DIV/0!</v>
      </c>
      <c r="H81" s="8">
        <f t="shared" si="6"/>
        <v>-68632.856499999994</v>
      </c>
      <c r="I81" s="9">
        <f t="shared" si="7"/>
        <v>20.585020585043733</v>
      </c>
    </row>
    <row r="82" spans="1:9" x14ac:dyDescent="0.25">
      <c r="A82" t="s">
        <v>22</v>
      </c>
      <c r="B82" s="10">
        <v>759101.98600000003</v>
      </c>
      <c r="C82" s="8">
        <v>540000</v>
      </c>
      <c r="D82" s="8">
        <v>540000</v>
      </c>
      <c r="E82" s="8">
        <v>917153.06871000002</v>
      </c>
      <c r="F82" s="8">
        <f t="shared" si="4"/>
        <v>-377153.06871000002</v>
      </c>
      <c r="G82" s="8">
        <f t="shared" si="5"/>
        <v>169.84316087222223</v>
      </c>
      <c r="H82" s="8">
        <f t="shared" si="6"/>
        <v>158051.08270999999</v>
      </c>
      <c r="I82" s="9">
        <f t="shared" si="7"/>
        <v>120.82079689223735</v>
      </c>
    </row>
    <row r="83" spans="1:9" x14ac:dyDescent="0.25">
      <c r="A83" t="s">
        <v>23</v>
      </c>
      <c r="B83" s="10">
        <v>18274588.930779997</v>
      </c>
      <c r="C83" s="8">
        <v>27900000</v>
      </c>
      <c r="D83" s="8">
        <v>27900000</v>
      </c>
      <c r="E83" s="8">
        <v>30134804.040909998</v>
      </c>
      <c r="F83" s="8">
        <f t="shared" si="4"/>
        <v>-2234804.0409099981</v>
      </c>
      <c r="G83" s="8">
        <f t="shared" si="5"/>
        <v>108.01005032584227</v>
      </c>
      <c r="H83" s="8">
        <f t="shared" si="6"/>
        <v>11860215.110130001</v>
      </c>
      <c r="I83" s="9">
        <f t="shared" si="7"/>
        <v>164.90003772480907</v>
      </c>
    </row>
    <row r="84" spans="1:9" x14ac:dyDescent="0.25">
      <c r="A84" t="s">
        <v>26</v>
      </c>
      <c r="B84" s="10">
        <v>18274588.930779997</v>
      </c>
      <c r="C84" s="8">
        <v>27900000</v>
      </c>
      <c r="D84" s="8">
        <v>27900000</v>
      </c>
      <c r="E84" s="8">
        <v>30134804.040909998</v>
      </c>
      <c r="F84" s="8">
        <f t="shared" si="4"/>
        <v>-2234804.0409099981</v>
      </c>
      <c r="G84" s="8">
        <f t="shared" si="5"/>
        <v>108.01005032584227</v>
      </c>
      <c r="H84" s="8">
        <f t="shared" si="6"/>
        <v>11860215.110130001</v>
      </c>
      <c r="I84" s="9">
        <f t="shared" si="7"/>
        <v>164.90003772480907</v>
      </c>
    </row>
    <row r="85" spans="1:9" x14ac:dyDescent="0.25">
      <c r="A85" t="s">
        <v>28</v>
      </c>
      <c r="B85" s="10">
        <v>126989.47828</v>
      </c>
      <c r="C85" s="8">
        <v>80000</v>
      </c>
      <c r="D85" s="8">
        <v>80000</v>
      </c>
      <c r="E85" s="8">
        <v>137126.18596999999</v>
      </c>
      <c r="F85" s="8">
        <f t="shared" si="4"/>
        <v>-57126.185969999991</v>
      </c>
      <c r="G85" s="8">
        <f t="shared" si="5"/>
        <v>171.40773246249998</v>
      </c>
      <c r="H85" s="8">
        <f t="shared" si="6"/>
        <v>10136.707689999996</v>
      </c>
      <c r="I85" s="9">
        <f t="shared" si="7"/>
        <v>107.98232091925719</v>
      </c>
    </row>
    <row r="86" spans="1:9" x14ac:dyDescent="0.25">
      <c r="A86" t="s">
        <v>29</v>
      </c>
      <c r="B86" s="10">
        <v>126989.47828</v>
      </c>
      <c r="C86" s="8">
        <v>80000</v>
      </c>
      <c r="D86" s="8">
        <v>80000</v>
      </c>
      <c r="E86" s="8">
        <v>137126.18596999999</v>
      </c>
      <c r="F86" s="8">
        <f t="shared" si="4"/>
        <v>-57126.185969999991</v>
      </c>
      <c r="G86" s="8">
        <f t="shared" si="5"/>
        <v>171.40773246249998</v>
      </c>
      <c r="H86" s="8">
        <f t="shared" si="6"/>
        <v>10136.707689999996</v>
      </c>
      <c r="I86" s="9">
        <f t="shared" si="7"/>
        <v>107.98232091925719</v>
      </c>
    </row>
    <row r="87" spans="1:9" x14ac:dyDescent="0.25">
      <c r="A87" t="s">
        <v>30</v>
      </c>
      <c r="B87" s="10">
        <v>9865259.6404599994</v>
      </c>
      <c r="C87" s="8">
        <v>20540239.600000001</v>
      </c>
      <c r="D87" s="8">
        <v>20540239.600000001</v>
      </c>
      <c r="E87" s="8">
        <v>18108052.828330003</v>
      </c>
      <c r="F87" s="8">
        <f t="shared" si="4"/>
        <v>2432186.7716699988</v>
      </c>
      <c r="G87" s="8">
        <f t="shared" si="5"/>
        <v>88.158917232542905</v>
      </c>
      <c r="H87" s="8">
        <f t="shared" si="6"/>
        <v>8242793.1878700033</v>
      </c>
      <c r="I87" s="9">
        <f t="shared" si="7"/>
        <v>183.55373794790114</v>
      </c>
    </row>
    <row r="88" spans="1:9" x14ac:dyDescent="0.25">
      <c r="A88" t="s">
        <v>31</v>
      </c>
      <c r="B88" s="10">
        <v>1064842.6752599999</v>
      </c>
      <c r="C88" s="8">
        <v>3731463.6</v>
      </c>
      <c r="D88" s="8">
        <v>3731463.6</v>
      </c>
      <c r="E88" s="8">
        <v>1156382.24997</v>
      </c>
      <c r="F88" s="8">
        <f t="shared" si="4"/>
        <v>2575081.3500300003</v>
      </c>
      <c r="G88" s="8">
        <f t="shared" si="5"/>
        <v>30.990045031391972</v>
      </c>
      <c r="H88" s="8">
        <f t="shared" si="6"/>
        <v>91539.574710000074</v>
      </c>
      <c r="I88" s="9">
        <f t="shared" si="7"/>
        <v>108.59653513488732</v>
      </c>
    </row>
    <row r="89" spans="1:9" x14ac:dyDescent="0.25">
      <c r="A89" t="s">
        <v>32</v>
      </c>
      <c r="B89" s="10">
        <v>238885.80124999999</v>
      </c>
      <c r="C89" s="8">
        <v>2389035.9</v>
      </c>
      <c r="D89" s="8">
        <v>2389035.9</v>
      </c>
      <c r="E89" s="8">
        <v>78532.307099999991</v>
      </c>
      <c r="F89" s="8">
        <f t="shared" si="4"/>
        <v>2310503.5929</v>
      </c>
      <c r="G89" s="8">
        <f t="shared" si="5"/>
        <v>3.2871966093100564</v>
      </c>
      <c r="H89" s="8">
        <f t="shared" si="6"/>
        <v>-160353.49414999998</v>
      </c>
      <c r="I89" s="9">
        <f t="shared" si="7"/>
        <v>32.874413920404571</v>
      </c>
    </row>
    <row r="90" spans="1:9" x14ac:dyDescent="0.25">
      <c r="A90" t="s">
        <v>33</v>
      </c>
      <c r="B90" s="10">
        <v>0</v>
      </c>
      <c r="C90" s="8">
        <v>151200</v>
      </c>
      <c r="D90" s="8">
        <v>151200</v>
      </c>
      <c r="E90" s="8">
        <v>179791.75755000001</v>
      </c>
      <c r="F90" s="8">
        <f t="shared" si="4"/>
        <v>-28591.757550000009</v>
      </c>
      <c r="G90" s="8">
        <f t="shared" si="5"/>
        <v>118.90989255952383</v>
      </c>
      <c r="H90" s="8">
        <f t="shared" si="6"/>
        <v>179791.75755000001</v>
      </c>
      <c r="I90" s="9" t="e">
        <f t="shared" si="7"/>
        <v>#DIV/0!</v>
      </c>
    </row>
    <row r="91" spans="1:9" x14ac:dyDescent="0.25">
      <c r="A91" t="s">
        <v>34</v>
      </c>
      <c r="B91" s="10">
        <v>151743.42000000001</v>
      </c>
      <c r="C91" s="8">
        <v>949227.7</v>
      </c>
      <c r="D91" s="8">
        <v>949227.7</v>
      </c>
      <c r="E91" s="8">
        <v>165978.473</v>
      </c>
      <c r="F91" s="8">
        <f t="shared" si="4"/>
        <v>783249.22699999996</v>
      </c>
      <c r="G91" s="8">
        <f t="shared" si="5"/>
        <v>17.485633109948225</v>
      </c>
      <c r="H91" s="8">
        <f t="shared" si="6"/>
        <v>14235.052999999985</v>
      </c>
      <c r="I91" s="9">
        <f t="shared" si="7"/>
        <v>109.38100182531802</v>
      </c>
    </row>
    <row r="92" spans="1:9" x14ac:dyDescent="0.25">
      <c r="A92" t="s">
        <v>35</v>
      </c>
      <c r="B92" s="10">
        <v>28030</v>
      </c>
      <c r="C92" s="8">
        <v>40000</v>
      </c>
      <c r="D92" s="8">
        <v>40000</v>
      </c>
      <c r="E92" s="8">
        <v>57248</v>
      </c>
      <c r="F92" s="8">
        <f t="shared" si="4"/>
        <v>-17248</v>
      </c>
      <c r="G92" s="8">
        <f t="shared" si="5"/>
        <v>143.12</v>
      </c>
      <c r="H92" s="8">
        <f t="shared" si="6"/>
        <v>29218</v>
      </c>
      <c r="I92" s="9">
        <f t="shared" si="7"/>
        <v>204.23831608990369</v>
      </c>
    </row>
    <row r="93" spans="1:9" x14ac:dyDescent="0.25">
      <c r="A93" t="s">
        <v>36</v>
      </c>
      <c r="B93" s="10">
        <v>0</v>
      </c>
      <c r="C93" s="8">
        <v>2000</v>
      </c>
      <c r="D93" s="8">
        <v>2000</v>
      </c>
      <c r="E93" s="8">
        <v>0</v>
      </c>
      <c r="F93" s="8">
        <f t="shared" si="4"/>
        <v>2000</v>
      </c>
      <c r="G93" s="8">
        <f t="shared" si="5"/>
        <v>0</v>
      </c>
      <c r="H93" s="8">
        <f t="shared" si="6"/>
        <v>0</v>
      </c>
      <c r="I93" s="9" t="e">
        <f t="shared" si="7"/>
        <v>#DIV/0!</v>
      </c>
    </row>
    <row r="94" spans="1:9" x14ac:dyDescent="0.25">
      <c r="A94" t="s">
        <v>37</v>
      </c>
      <c r="B94" s="10">
        <v>646183.45400999999</v>
      </c>
      <c r="C94" s="8">
        <v>200000</v>
      </c>
      <c r="D94" s="8">
        <v>200000</v>
      </c>
      <c r="E94" s="8">
        <v>674831.71232000005</v>
      </c>
      <c r="F94" s="8">
        <f t="shared" si="4"/>
        <v>-474831.71232000005</v>
      </c>
      <c r="G94" s="8">
        <f t="shared" si="5"/>
        <v>337.41585616000003</v>
      </c>
      <c r="H94" s="8">
        <f t="shared" si="6"/>
        <v>28648.258310000063</v>
      </c>
      <c r="I94" s="9">
        <f t="shared" si="7"/>
        <v>104.43345587576074</v>
      </c>
    </row>
    <row r="95" spans="1:9" x14ac:dyDescent="0.25">
      <c r="A95" t="s">
        <v>38</v>
      </c>
      <c r="B95" s="10">
        <v>94437.422999999995</v>
      </c>
      <c r="C95" s="8">
        <v>30000</v>
      </c>
      <c r="D95" s="8">
        <v>30000</v>
      </c>
      <c r="E95" s="8">
        <v>30229.021359999999</v>
      </c>
      <c r="F95" s="8">
        <f t="shared" si="4"/>
        <v>-229.02135999999882</v>
      </c>
      <c r="G95" s="8">
        <f t="shared" si="5"/>
        <v>100.76340453333333</v>
      </c>
      <c r="H95" s="8">
        <f t="shared" si="6"/>
        <v>-64208.401639999996</v>
      </c>
      <c r="I95" s="9">
        <f t="shared" si="7"/>
        <v>32.009578829782342</v>
      </c>
    </row>
    <row r="96" spans="1:9" x14ac:dyDescent="0.25">
      <c r="A96" t="s">
        <v>39</v>
      </c>
      <c r="B96" s="10">
        <v>94437.422999999995</v>
      </c>
      <c r="C96" s="8">
        <v>30000</v>
      </c>
      <c r="D96" s="8">
        <v>30000</v>
      </c>
      <c r="E96" s="8">
        <v>30229.021359999999</v>
      </c>
      <c r="F96" s="8">
        <f t="shared" si="4"/>
        <v>-229.02135999999882</v>
      </c>
      <c r="G96" s="8">
        <f t="shared" si="5"/>
        <v>100.76340453333333</v>
      </c>
      <c r="H96" s="8">
        <f t="shared" si="6"/>
        <v>-64208.401639999996</v>
      </c>
      <c r="I96" s="9">
        <f t="shared" si="7"/>
        <v>32.009578829782342</v>
      </c>
    </row>
    <row r="97" spans="1:9" x14ac:dyDescent="0.25">
      <c r="A97" t="s">
        <v>40</v>
      </c>
      <c r="B97" s="10">
        <v>495148.2</v>
      </c>
      <c r="C97" s="8">
        <v>1723870.2</v>
      </c>
      <c r="D97" s="8">
        <v>1723870.2</v>
      </c>
      <c r="E97" s="8">
        <v>1723870.2</v>
      </c>
      <c r="F97" s="8">
        <f t="shared" si="4"/>
        <v>0</v>
      </c>
      <c r="G97" s="8">
        <f t="shared" si="5"/>
        <v>100</v>
      </c>
      <c r="H97" s="8">
        <f t="shared" si="6"/>
        <v>1228722</v>
      </c>
      <c r="I97" s="9">
        <f t="shared" si="7"/>
        <v>348.15237135063802</v>
      </c>
    </row>
    <row r="98" spans="1:9" x14ac:dyDescent="0.25">
      <c r="A98" t="s">
        <v>61</v>
      </c>
      <c r="B98" s="10">
        <v>495148.2</v>
      </c>
      <c r="C98" s="8">
        <v>1723870.2</v>
      </c>
      <c r="D98" s="8">
        <v>1723870.2</v>
      </c>
      <c r="E98" s="8">
        <v>1723870.2</v>
      </c>
      <c r="F98" s="8">
        <f t="shared" si="4"/>
        <v>0</v>
      </c>
      <c r="G98" s="8">
        <f t="shared" si="5"/>
        <v>100</v>
      </c>
      <c r="H98" s="8">
        <f t="shared" si="6"/>
        <v>1228722</v>
      </c>
      <c r="I98" s="9">
        <f t="shared" si="7"/>
        <v>348.15237135063802</v>
      </c>
    </row>
    <row r="99" spans="1:9" x14ac:dyDescent="0.25">
      <c r="A99" t="s">
        <v>41</v>
      </c>
      <c r="B99" s="10">
        <v>8210831.4421999995</v>
      </c>
      <c r="C99" s="8">
        <v>15054905.800000001</v>
      </c>
      <c r="D99" s="8">
        <v>15054905.800000001</v>
      </c>
      <c r="E99" s="8">
        <v>15197571.357000001</v>
      </c>
      <c r="F99" s="8">
        <f t="shared" si="4"/>
        <v>-142665.55700000003</v>
      </c>
      <c r="G99" s="8">
        <f t="shared" si="5"/>
        <v>100.94763500280419</v>
      </c>
      <c r="H99" s="8">
        <f t="shared" si="6"/>
        <v>6986739.9148000013</v>
      </c>
      <c r="I99" s="9">
        <f t="shared" si="7"/>
        <v>185.09174696841643</v>
      </c>
    </row>
    <row r="100" spans="1:9" x14ac:dyDescent="0.25">
      <c r="A100" t="s">
        <v>42</v>
      </c>
      <c r="B100" s="10">
        <v>3083498.0880500004</v>
      </c>
      <c r="C100" s="8">
        <v>4556928.8</v>
      </c>
      <c r="D100" s="8">
        <v>4556928.8</v>
      </c>
      <c r="E100" s="8">
        <v>4274686.4570000004</v>
      </c>
      <c r="F100" s="8">
        <f t="shared" si="4"/>
        <v>282242.34299999941</v>
      </c>
      <c r="G100" s="8">
        <f t="shared" si="5"/>
        <v>93.806303425236763</v>
      </c>
      <c r="H100" s="8">
        <f t="shared" si="6"/>
        <v>1191188.36895</v>
      </c>
      <c r="I100" s="9">
        <f t="shared" si="7"/>
        <v>138.63107207902652</v>
      </c>
    </row>
    <row r="101" spans="1:9" x14ac:dyDescent="0.25">
      <c r="A101" t="s">
        <v>43</v>
      </c>
      <c r="B101" s="10">
        <v>5127333.35415</v>
      </c>
      <c r="C101" s="8">
        <v>10922884.9</v>
      </c>
      <c r="D101" s="8">
        <v>10922884.9</v>
      </c>
      <c r="E101" s="8">
        <v>10922884.9</v>
      </c>
      <c r="F101" s="8">
        <f t="shared" si="4"/>
        <v>0</v>
      </c>
      <c r="G101" s="8">
        <f t="shared" si="5"/>
        <v>100</v>
      </c>
      <c r="H101" s="8">
        <f t="shared" si="6"/>
        <v>5795551.5458500003</v>
      </c>
      <c r="I101" s="9">
        <f t="shared" si="7"/>
        <v>213.03247020518282</v>
      </c>
    </row>
    <row r="106" spans="1:9" x14ac:dyDescent="0.25">
      <c r="B106" s="11" t="s">
        <v>148</v>
      </c>
      <c r="C106" s="8"/>
      <c r="D106" s="8"/>
      <c r="E106" s="8"/>
      <c r="F106" s="8"/>
      <c r="G106" s="10" t="s">
        <v>149</v>
      </c>
      <c r="H106" s="8"/>
      <c r="I106" s="8"/>
    </row>
    <row r="107" spans="1:9" x14ac:dyDescent="0.25">
      <c r="B107" s="10"/>
      <c r="C107" s="8"/>
      <c r="D107" s="8"/>
      <c r="E107" s="8"/>
      <c r="F107" s="8"/>
      <c r="G107" s="8"/>
      <c r="H107" s="8"/>
      <c r="I107" s="8"/>
    </row>
    <row r="108" spans="1:9" x14ac:dyDescent="0.25">
      <c r="B108" t="s">
        <v>150</v>
      </c>
      <c r="G108" t="s">
        <v>151</v>
      </c>
    </row>
    <row r="110" spans="1:9" s="12" customFormat="1" x14ac:dyDescent="0.25">
      <c r="A110" s="46" t="s">
        <v>126</v>
      </c>
      <c r="B110" s="46"/>
      <c r="C110" s="46"/>
      <c r="D110" s="46"/>
      <c r="E110" s="46"/>
      <c r="F110" s="46"/>
      <c r="G110" s="46"/>
      <c r="H110" s="46"/>
      <c r="I110" s="46"/>
    </row>
    <row r="111" spans="1:9" s="12" customFormat="1" x14ac:dyDescent="0.25">
      <c r="A111" s="46" t="s">
        <v>131</v>
      </c>
      <c r="B111" s="46"/>
      <c r="C111" s="46"/>
      <c r="D111" s="46"/>
      <c r="E111" s="46"/>
      <c r="F111" s="46"/>
      <c r="G111" s="46"/>
      <c r="H111" s="46"/>
      <c r="I111" s="46"/>
    </row>
    <row r="112" spans="1:9" s="12" customFormat="1" x14ac:dyDescent="0.25"/>
    <row r="113" spans="1:9" s="12" customFormat="1" x14ac:dyDescent="0.25">
      <c r="A113" t="s">
        <v>60</v>
      </c>
      <c r="B113" s="13"/>
      <c r="F113" s="14"/>
      <c r="G113" s="14"/>
      <c r="I113" s="14" t="s">
        <v>127</v>
      </c>
    </row>
    <row r="114" spans="1:9" s="12" customFormat="1" ht="38.25" customHeight="1" x14ac:dyDescent="0.25">
      <c r="A114" s="55" t="s">
        <v>128</v>
      </c>
      <c r="B114" s="48" t="s">
        <v>46</v>
      </c>
      <c r="C114" s="57" t="s">
        <v>47</v>
      </c>
      <c r="D114" s="58"/>
      <c r="E114" s="59" t="s">
        <v>48</v>
      </c>
      <c r="F114" s="52" t="s">
        <v>49</v>
      </c>
      <c r="G114" s="53"/>
      <c r="H114" s="52" t="s">
        <v>50</v>
      </c>
      <c r="I114" s="53"/>
    </row>
    <row r="115" spans="1:9" s="2" customFormat="1" ht="45" x14ac:dyDescent="0.25">
      <c r="A115" s="56"/>
      <c r="B115" s="49"/>
      <c r="C115" s="15" t="s">
        <v>51</v>
      </c>
      <c r="D115" s="15" t="s">
        <v>52</v>
      </c>
      <c r="E115" s="60"/>
      <c r="F115" s="15" t="s">
        <v>129</v>
      </c>
      <c r="G115" s="15" t="s">
        <v>130</v>
      </c>
      <c r="H115" s="15" t="s">
        <v>129</v>
      </c>
      <c r="I115" s="15" t="s">
        <v>130</v>
      </c>
    </row>
    <row r="116" spans="1:9" x14ac:dyDescent="0.25">
      <c r="A116" s="5">
        <v>1</v>
      </c>
      <c r="B116" s="5">
        <v>2</v>
      </c>
      <c r="C116" s="5">
        <v>3</v>
      </c>
      <c r="D116" s="5">
        <v>4</v>
      </c>
      <c r="E116" s="5">
        <v>5</v>
      </c>
      <c r="F116" s="5" t="s">
        <v>55</v>
      </c>
      <c r="G116" s="5" t="s">
        <v>56</v>
      </c>
      <c r="H116" s="5" t="s">
        <v>57</v>
      </c>
      <c r="I116" s="5" t="s">
        <v>58</v>
      </c>
    </row>
    <row r="117" spans="1:9" x14ac:dyDescent="0.25">
      <c r="A117" s="1" t="s">
        <v>63</v>
      </c>
      <c r="B117" s="7">
        <v>45605788.449579999</v>
      </c>
      <c r="C117" s="24">
        <v>80443876.400000006</v>
      </c>
      <c r="D117" s="24">
        <v>80443876.400000006</v>
      </c>
      <c r="E117" s="24">
        <v>68379596.336940005</v>
      </c>
      <c r="F117" s="7">
        <f t="shared" ref="F117:F175" si="8">+D117-E117</f>
        <v>12064280.063060001</v>
      </c>
      <c r="G117" s="7">
        <f t="shared" ref="G117:G175" si="9">+E117/D117*100</f>
        <v>85.002860872751285</v>
      </c>
      <c r="H117" s="7">
        <f t="shared" ref="H117:H175" si="10">+E117-B117</f>
        <v>22773807.887360007</v>
      </c>
      <c r="I117" s="25">
        <f t="shared" ref="I117:I175" si="11">+E117/B117*100</f>
        <v>149.93622226822777</v>
      </c>
    </row>
    <row r="118" spans="1:9" x14ac:dyDescent="0.25">
      <c r="A118" t="s">
        <v>64</v>
      </c>
      <c r="B118" s="10">
        <v>43860411.444669999</v>
      </c>
      <c r="C118" s="16">
        <v>74111816.400000006</v>
      </c>
      <c r="D118" s="16">
        <v>74111816.400000006</v>
      </c>
      <c r="E118" s="16">
        <v>65470539.238640003</v>
      </c>
      <c r="F118" s="8">
        <f t="shared" si="8"/>
        <v>8641277.1613600031</v>
      </c>
      <c r="G118" s="8">
        <f t="shared" si="9"/>
        <v>88.340216741253684</v>
      </c>
      <c r="H118" s="8">
        <f t="shared" si="10"/>
        <v>21610127.793970004</v>
      </c>
      <c r="I118" s="9">
        <f t="shared" si="11"/>
        <v>149.27023500732827</v>
      </c>
    </row>
    <row r="119" spans="1:9" x14ac:dyDescent="0.25">
      <c r="A119" t="s">
        <v>65</v>
      </c>
      <c r="B119" s="10">
        <v>32486939.991169997</v>
      </c>
      <c r="C119" s="16">
        <v>48116215.799999997</v>
      </c>
      <c r="D119" s="16">
        <v>48116215.799999997</v>
      </c>
      <c r="E119" s="16">
        <v>44686351.49893</v>
      </c>
      <c r="F119" s="8">
        <f t="shared" si="8"/>
        <v>3429864.3010699973</v>
      </c>
      <c r="G119" s="8">
        <f t="shared" si="9"/>
        <v>92.87170812574584</v>
      </c>
      <c r="H119" s="8">
        <f t="shared" si="10"/>
        <v>12199411.507760003</v>
      </c>
      <c r="I119" s="9">
        <f t="shared" si="11"/>
        <v>137.55174082593135</v>
      </c>
    </row>
    <row r="120" spans="1:9" x14ac:dyDescent="0.25">
      <c r="A120" t="s">
        <v>66</v>
      </c>
      <c r="B120" s="10">
        <v>31187264.025689997</v>
      </c>
      <c r="C120" s="16">
        <v>46214181.299999997</v>
      </c>
      <c r="D120" s="16">
        <v>46214181.299999997</v>
      </c>
      <c r="E120" s="16">
        <v>43051856.354010001</v>
      </c>
      <c r="F120" s="8">
        <f t="shared" si="8"/>
        <v>3162324.9459899962</v>
      </c>
      <c r="G120" s="8">
        <f t="shared" si="9"/>
        <v>93.157241225454754</v>
      </c>
      <c r="H120" s="8">
        <f t="shared" si="10"/>
        <v>11864592.328320004</v>
      </c>
      <c r="I120" s="9">
        <f t="shared" si="11"/>
        <v>138.04306885832221</v>
      </c>
    </row>
    <row r="121" spans="1:9" x14ac:dyDescent="0.25">
      <c r="A121" t="s">
        <v>67</v>
      </c>
      <c r="B121" s="10">
        <v>8487720.5816900004</v>
      </c>
      <c r="C121" s="16">
        <v>13541788.300000001</v>
      </c>
      <c r="D121" s="16">
        <v>13541788.300000001</v>
      </c>
      <c r="E121" s="16">
        <v>12942052.7695</v>
      </c>
      <c r="F121" s="8">
        <f t="shared" si="8"/>
        <v>599735.53050000034</v>
      </c>
      <c r="G121" s="8">
        <f t="shared" si="9"/>
        <v>95.571223554720603</v>
      </c>
      <c r="H121" s="8">
        <f t="shared" si="10"/>
        <v>4454332.18781</v>
      </c>
      <c r="I121" s="9">
        <f t="shared" si="11"/>
        <v>152.47972226393782</v>
      </c>
    </row>
    <row r="122" spans="1:9" x14ac:dyDescent="0.25">
      <c r="A122" t="s">
        <v>68</v>
      </c>
      <c r="B122" s="10">
        <v>6302177.1888900008</v>
      </c>
      <c r="C122" s="16">
        <v>7550151.0999999996</v>
      </c>
      <c r="D122" s="16">
        <v>7550151.0999999996</v>
      </c>
      <c r="E122" s="16">
        <v>7226668.1876800004</v>
      </c>
      <c r="F122" s="8">
        <f t="shared" si="8"/>
        <v>323482.91231999919</v>
      </c>
      <c r="G122" s="8">
        <f t="shared" si="9"/>
        <v>95.715543860837442</v>
      </c>
      <c r="H122" s="8">
        <f t="shared" si="10"/>
        <v>924490.99878999963</v>
      </c>
      <c r="I122" s="9">
        <f t="shared" si="11"/>
        <v>114.66939076895156</v>
      </c>
    </row>
    <row r="123" spans="1:9" x14ac:dyDescent="0.25">
      <c r="A123" t="s">
        <v>69</v>
      </c>
      <c r="B123" s="10">
        <v>1330711.1192300001</v>
      </c>
      <c r="C123" s="16">
        <v>3806921.2</v>
      </c>
      <c r="D123" s="16">
        <v>3806921.2</v>
      </c>
      <c r="E123" s="16">
        <v>3594767.9898299999</v>
      </c>
      <c r="F123" s="8">
        <f t="shared" si="8"/>
        <v>212153.21017000033</v>
      </c>
      <c r="G123" s="8">
        <f t="shared" si="9"/>
        <v>94.427170959829681</v>
      </c>
      <c r="H123" s="8">
        <f t="shared" si="10"/>
        <v>2264056.8706</v>
      </c>
      <c r="I123" s="9">
        <f t="shared" si="11"/>
        <v>270.13887070471532</v>
      </c>
    </row>
    <row r="124" spans="1:9" x14ac:dyDescent="0.25">
      <c r="A124" t="s">
        <v>70</v>
      </c>
      <c r="B124" s="10">
        <v>116235.95759999999</v>
      </c>
      <c r="C124" s="16">
        <v>286327.09999999998</v>
      </c>
      <c r="D124" s="16">
        <v>286327.09999999998</v>
      </c>
      <c r="E124" s="16">
        <v>295054.78348000004</v>
      </c>
      <c r="F124" s="8">
        <f t="shared" si="8"/>
        <v>-8727.6834800000652</v>
      </c>
      <c r="G124" s="8">
        <f t="shared" si="9"/>
        <v>103.04815139049013</v>
      </c>
      <c r="H124" s="8">
        <f t="shared" si="10"/>
        <v>178818.82588000005</v>
      </c>
      <c r="I124" s="9">
        <f t="shared" si="11"/>
        <v>253.84122914474108</v>
      </c>
    </row>
    <row r="125" spans="1:9" x14ac:dyDescent="0.25">
      <c r="A125" t="s">
        <v>71</v>
      </c>
      <c r="B125" s="10">
        <v>398519.62682</v>
      </c>
      <c r="C125" s="16">
        <v>927170.1</v>
      </c>
      <c r="D125" s="16">
        <v>927170.1</v>
      </c>
      <c r="E125" s="16">
        <v>869486.57747999998</v>
      </c>
      <c r="F125" s="8">
        <f t="shared" si="8"/>
        <v>57683.522519999999</v>
      </c>
      <c r="G125" s="8">
        <f t="shared" si="9"/>
        <v>93.77853939422765</v>
      </c>
      <c r="H125" s="8">
        <f t="shared" si="10"/>
        <v>470966.95065999997</v>
      </c>
      <c r="I125" s="9">
        <f t="shared" si="11"/>
        <v>218.1791106295305</v>
      </c>
    </row>
    <row r="126" spans="1:9" x14ac:dyDescent="0.25">
      <c r="A126" t="s">
        <v>72</v>
      </c>
      <c r="B126" s="10">
        <v>340076.68914999999</v>
      </c>
      <c r="C126" s="16">
        <v>971218.8</v>
      </c>
      <c r="D126" s="16">
        <v>971218.8</v>
      </c>
      <c r="E126" s="16">
        <v>956075.23103000002</v>
      </c>
      <c r="F126" s="8">
        <f t="shared" si="8"/>
        <v>15143.568970000022</v>
      </c>
      <c r="G126" s="8">
        <f t="shared" si="9"/>
        <v>98.440766491546498</v>
      </c>
      <c r="H126" s="8">
        <f t="shared" si="10"/>
        <v>615998.54188000003</v>
      </c>
      <c r="I126" s="9">
        <f t="shared" si="11"/>
        <v>281.13518554289891</v>
      </c>
    </row>
    <row r="127" spans="1:9" x14ac:dyDescent="0.25">
      <c r="A127" t="s">
        <v>73</v>
      </c>
      <c r="B127" s="10">
        <v>1047160.77494</v>
      </c>
      <c r="C127" s="16">
        <v>1704212.9</v>
      </c>
      <c r="D127" s="16">
        <v>1704212.9</v>
      </c>
      <c r="E127" s="16">
        <v>1589444.05957</v>
      </c>
      <c r="F127" s="8">
        <f t="shared" si="8"/>
        <v>114768.84042999987</v>
      </c>
      <c r="G127" s="8">
        <f t="shared" si="9"/>
        <v>93.265580818570271</v>
      </c>
      <c r="H127" s="8">
        <f t="shared" si="10"/>
        <v>542283.28463000001</v>
      </c>
      <c r="I127" s="9">
        <f t="shared" si="11"/>
        <v>151.78605784398977</v>
      </c>
    </row>
    <row r="128" spans="1:9" x14ac:dyDescent="0.25">
      <c r="A128" t="s">
        <v>74</v>
      </c>
      <c r="B128" s="10">
        <v>10335559.68691</v>
      </c>
      <c r="C128" s="16">
        <v>11948959.300000001</v>
      </c>
      <c r="D128" s="16">
        <v>11948959.300000001</v>
      </c>
      <c r="E128" s="16">
        <v>11450479.1719</v>
      </c>
      <c r="F128" s="8">
        <f t="shared" si="8"/>
        <v>498480.12810000032</v>
      </c>
      <c r="G128" s="8">
        <f t="shared" si="9"/>
        <v>95.828254866513774</v>
      </c>
      <c r="H128" s="8">
        <f t="shared" si="10"/>
        <v>1114919.4849900007</v>
      </c>
      <c r="I128" s="9">
        <f t="shared" si="11"/>
        <v>110.78721925820861</v>
      </c>
    </row>
    <row r="129" spans="1:9" x14ac:dyDescent="0.25">
      <c r="A129" t="s">
        <v>75</v>
      </c>
      <c r="B129" s="10">
        <v>601393.29333000001</v>
      </c>
      <c r="C129" s="16">
        <v>959627.2</v>
      </c>
      <c r="D129" s="16">
        <v>959627.2</v>
      </c>
      <c r="E129" s="16">
        <v>821165.37745000003</v>
      </c>
      <c r="F129" s="8">
        <f t="shared" si="8"/>
        <v>138461.82254999992</v>
      </c>
      <c r="G129" s="8">
        <f t="shared" si="9"/>
        <v>85.571290335455274</v>
      </c>
      <c r="H129" s="8">
        <f t="shared" si="10"/>
        <v>219772.08412000001</v>
      </c>
      <c r="I129" s="9">
        <f t="shared" si="11"/>
        <v>136.54382025165111</v>
      </c>
    </row>
    <row r="130" spans="1:9" x14ac:dyDescent="0.25">
      <c r="A130" t="s">
        <v>76</v>
      </c>
      <c r="B130" s="10">
        <v>9371571.4189299997</v>
      </c>
      <c r="C130" s="16">
        <v>10506033.1</v>
      </c>
      <c r="D130" s="16">
        <v>10506033.1</v>
      </c>
      <c r="E130" s="16">
        <v>10180357.513079999</v>
      </c>
      <c r="F130" s="8">
        <f t="shared" si="8"/>
        <v>325675.58692000061</v>
      </c>
      <c r="G130" s="8">
        <f t="shared" si="9"/>
        <v>96.900108882009889</v>
      </c>
      <c r="H130" s="8">
        <f t="shared" si="10"/>
        <v>808786.09414999932</v>
      </c>
      <c r="I130" s="9">
        <f t="shared" si="11"/>
        <v>108.6302078701156</v>
      </c>
    </row>
    <row r="131" spans="1:9" x14ac:dyDescent="0.25">
      <c r="A131" t="s">
        <v>77</v>
      </c>
      <c r="B131" s="10">
        <v>350094.97464999999</v>
      </c>
      <c r="C131" s="16">
        <v>450799</v>
      </c>
      <c r="D131" s="16">
        <v>450799</v>
      </c>
      <c r="E131" s="16">
        <v>416456.28136999998</v>
      </c>
      <c r="F131" s="8">
        <f t="shared" si="8"/>
        <v>34342.718630000018</v>
      </c>
      <c r="G131" s="8">
        <f t="shared" si="9"/>
        <v>92.381811266218421</v>
      </c>
      <c r="H131" s="8">
        <f t="shared" si="10"/>
        <v>66361.306719999993</v>
      </c>
      <c r="I131" s="9">
        <f t="shared" si="11"/>
        <v>118.95522973054477</v>
      </c>
    </row>
    <row r="132" spans="1:9" x14ac:dyDescent="0.25">
      <c r="A132" t="s">
        <v>78</v>
      </c>
      <c r="B132" s="10">
        <v>12500</v>
      </c>
      <c r="C132" s="16">
        <v>32500</v>
      </c>
      <c r="D132" s="16">
        <v>32500</v>
      </c>
      <c r="E132" s="16">
        <v>32500</v>
      </c>
      <c r="F132" s="8">
        <f t="shared" si="8"/>
        <v>0</v>
      </c>
      <c r="G132" s="8">
        <f t="shared" si="9"/>
        <v>100</v>
      </c>
      <c r="H132" s="8">
        <f t="shared" si="10"/>
        <v>20000</v>
      </c>
      <c r="I132" s="9">
        <f t="shared" si="11"/>
        <v>260</v>
      </c>
    </row>
    <row r="133" spans="1:9" x14ac:dyDescent="0.25">
      <c r="A133" t="s">
        <v>79</v>
      </c>
      <c r="B133" s="10">
        <v>710123.29312000005</v>
      </c>
      <c r="C133" s="16">
        <v>952302.4</v>
      </c>
      <c r="D133" s="16">
        <v>952302.4</v>
      </c>
      <c r="E133" s="16">
        <v>913019.10720000009</v>
      </c>
      <c r="F133" s="8">
        <f t="shared" si="8"/>
        <v>39283.292799999937</v>
      </c>
      <c r="G133" s="8">
        <f t="shared" si="9"/>
        <v>95.874914018908285</v>
      </c>
      <c r="H133" s="8">
        <f t="shared" si="10"/>
        <v>202895.81408000004</v>
      </c>
      <c r="I133" s="9">
        <f t="shared" si="11"/>
        <v>128.5719136445386</v>
      </c>
    </row>
    <row r="134" spans="1:9" x14ac:dyDescent="0.25">
      <c r="A134" t="s">
        <v>80</v>
      </c>
      <c r="B134" s="10">
        <v>90524.117700000003</v>
      </c>
      <c r="C134" s="16">
        <v>118161.7</v>
      </c>
      <c r="D134" s="16">
        <v>118161.7</v>
      </c>
      <c r="E134" s="16">
        <v>115789.94</v>
      </c>
      <c r="F134" s="8">
        <f t="shared" si="8"/>
        <v>2371.7599999999948</v>
      </c>
      <c r="G134" s="8">
        <f t="shared" si="9"/>
        <v>97.992784464001446</v>
      </c>
      <c r="H134" s="8">
        <f t="shared" si="10"/>
        <v>25265.8223</v>
      </c>
      <c r="I134" s="9">
        <f t="shared" si="11"/>
        <v>127.91059768594684</v>
      </c>
    </row>
    <row r="135" spans="1:9" x14ac:dyDescent="0.25">
      <c r="A135" t="s">
        <v>81</v>
      </c>
      <c r="B135" s="10">
        <v>422740.13799999998</v>
      </c>
      <c r="C135" s="16">
        <v>559769.4</v>
      </c>
      <c r="D135" s="16">
        <v>559769.4</v>
      </c>
      <c r="E135" s="16">
        <v>547599.37465000001</v>
      </c>
      <c r="F135" s="8">
        <f t="shared" si="8"/>
        <v>12170.025350000011</v>
      </c>
      <c r="G135" s="8">
        <f t="shared" si="9"/>
        <v>97.825885918379967</v>
      </c>
      <c r="H135" s="8">
        <f t="shared" si="10"/>
        <v>124859.23665000004</v>
      </c>
      <c r="I135" s="9">
        <f t="shared" si="11"/>
        <v>129.53569472743089</v>
      </c>
    </row>
    <row r="136" spans="1:9" x14ac:dyDescent="0.25">
      <c r="A136" t="s">
        <v>82</v>
      </c>
      <c r="B136" s="10">
        <v>64970.83642</v>
      </c>
      <c r="C136" s="16">
        <v>82531.399999999994</v>
      </c>
      <c r="D136" s="16">
        <v>82531.399999999994</v>
      </c>
      <c r="E136" s="16">
        <v>73262.493430000002</v>
      </c>
      <c r="F136" s="8">
        <f t="shared" si="8"/>
        <v>9268.9065699999919</v>
      </c>
      <c r="G136" s="8">
        <f t="shared" si="9"/>
        <v>88.769236230089405</v>
      </c>
      <c r="H136" s="8">
        <f t="shared" si="10"/>
        <v>8291.6570100000026</v>
      </c>
      <c r="I136" s="9">
        <f t="shared" si="11"/>
        <v>112.76212138689287</v>
      </c>
    </row>
    <row r="137" spans="1:9" x14ac:dyDescent="0.25">
      <c r="A137" t="s">
        <v>83</v>
      </c>
      <c r="B137" s="10">
        <v>100</v>
      </c>
      <c r="C137" s="16">
        <v>1130</v>
      </c>
      <c r="D137" s="16">
        <v>1130</v>
      </c>
      <c r="E137" s="16">
        <v>1152</v>
      </c>
      <c r="F137" s="8">
        <f t="shared" si="8"/>
        <v>-22</v>
      </c>
      <c r="G137" s="8">
        <f t="shared" si="9"/>
        <v>101.94690265486726</v>
      </c>
      <c r="H137" s="8">
        <f t="shared" si="10"/>
        <v>1052</v>
      </c>
      <c r="I137" s="9">
        <f t="shared" si="11"/>
        <v>1152</v>
      </c>
    </row>
    <row r="138" spans="1:9" x14ac:dyDescent="0.25">
      <c r="A138" t="s">
        <v>84</v>
      </c>
      <c r="B138" s="10">
        <v>99277.77</v>
      </c>
      <c r="C138" s="16">
        <v>126624.6</v>
      </c>
      <c r="D138" s="16">
        <v>126624.6</v>
      </c>
      <c r="E138" s="16">
        <v>115665.40112000001</v>
      </c>
      <c r="F138" s="8">
        <f t="shared" si="8"/>
        <v>10959.198879999996</v>
      </c>
      <c r="G138" s="8">
        <f t="shared" si="9"/>
        <v>91.345126555187534</v>
      </c>
      <c r="H138" s="8">
        <f t="shared" si="10"/>
        <v>16387.631120000005</v>
      </c>
      <c r="I138" s="9">
        <f t="shared" si="11"/>
        <v>116.50684853215378</v>
      </c>
    </row>
    <row r="139" spans="1:9" x14ac:dyDescent="0.25">
      <c r="A139" t="s">
        <v>85</v>
      </c>
      <c r="B139" s="10">
        <v>32510.431</v>
      </c>
      <c r="C139" s="16">
        <v>64085.3</v>
      </c>
      <c r="D139" s="16">
        <v>64085.3</v>
      </c>
      <c r="E139" s="16">
        <v>59549.898000000001</v>
      </c>
      <c r="F139" s="8">
        <f t="shared" si="8"/>
        <v>4535.4020000000019</v>
      </c>
      <c r="G139" s="8">
        <f t="shared" si="9"/>
        <v>92.922866866504478</v>
      </c>
      <c r="H139" s="8">
        <f t="shared" si="10"/>
        <v>27039.467000000001</v>
      </c>
      <c r="I139" s="9">
        <f t="shared" si="11"/>
        <v>183.17166573399166</v>
      </c>
    </row>
    <row r="140" spans="1:9" x14ac:dyDescent="0.25">
      <c r="A140" t="s">
        <v>86</v>
      </c>
      <c r="B140" s="10">
        <v>208657.41899999999</v>
      </c>
      <c r="C140" s="16">
        <v>241713</v>
      </c>
      <c r="D140" s="16">
        <v>241713</v>
      </c>
      <c r="E140" s="16">
        <v>237072.47099999999</v>
      </c>
      <c r="F140" s="8">
        <f t="shared" si="8"/>
        <v>4640.5290000000095</v>
      </c>
      <c r="G140" s="8">
        <f t="shared" si="9"/>
        <v>98.080149185190706</v>
      </c>
      <c r="H140" s="8">
        <f t="shared" si="10"/>
        <v>28415.051999999996</v>
      </c>
      <c r="I140" s="9">
        <f t="shared" si="11"/>
        <v>113.61804058354619</v>
      </c>
    </row>
    <row r="141" spans="1:9" x14ac:dyDescent="0.25">
      <c r="A141" t="s">
        <v>87</v>
      </c>
      <c r="B141" s="10">
        <v>169519.95</v>
      </c>
      <c r="C141" s="16">
        <v>188545</v>
      </c>
      <c r="D141" s="16">
        <v>188545</v>
      </c>
      <c r="E141" s="16">
        <v>188478.19099999999</v>
      </c>
      <c r="F141" s="8">
        <f t="shared" si="8"/>
        <v>66.809000000008382</v>
      </c>
      <c r="G141" s="8">
        <f t="shared" si="9"/>
        <v>99.964566018722309</v>
      </c>
      <c r="H141" s="8">
        <f t="shared" si="10"/>
        <v>18958.24099999998</v>
      </c>
      <c r="I141" s="9">
        <f t="shared" si="11"/>
        <v>111.18348666336911</v>
      </c>
    </row>
    <row r="142" spans="1:9" x14ac:dyDescent="0.25">
      <c r="A142" t="s">
        <v>88</v>
      </c>
      <c r="B142" s="10">
        <v>15521.06</v>
      </c>
      <c r="C142" s="16">
        <v>25400</v>
      </c>
      <c r="D142" s="16">
        <v>25400</v>
      </c>
      <c r="E142" s="16">
        <v>23427.31</v>
      </c>
      <c r="F142" s="8">
        <f t="shared" si="8"/>
        <v>1972.6899999999987</v>
      </c>
      <c r="G142" s="8">
        <f t="shared" si="9"/>
        <v>92.233503937007882</v>
      </c>
      <c r="H142" s="8">
        <f t="shared" si="10"/>
        <v>7906.2500000000018</v>
      </c>
      <c r="I142" s="9">
        <f t="shared" si="11"/>
        <v>150.93885340305366</v>
      </c>
    </row>
    <row r="143" spans="1:9" x14ac:dyDescent="0.25">
      <c r="A143" t="s">
        <v>89</v>
      </c>
      <c r="B143" s="10">
        <v>23616.409</v>
      </c>
      <c r="C143" s="16">
        <v>27768</v>
      </c>
      <c r="D143" s="16">
        <v>27768</v>
      </c>
      <c r="E143" s="16">
        <v>25166.97</v>
      </c>
      <c r="F143" s="8">
        <f t="shared" si="8"/>
        <v>2601.0299999999988</v>
      </c>
      <c r="G143" s="8">
        <f t="shared" si="9"/>
        <v>90.632994814174594</v>
      </c>
      <c r="H143" s="8">
        <f t="shared" si="10"/>
        <v>1550.5610000000015</v>
      </c>
      <c r="I143" s="9">
        <f t="shared" si="11"/>
        <v>106.56560868335234</v>
      </c>
    </row>
    <row r="144" spans="1:9" x14ac:dyDescent="0.25">
      <c r="A144" t="s">
        <v>90</v>
      </c>
      <c r="B144" s="10">
        <v>1541619.973</v>
      </c>
      <c r="C144" s="16">
        <v>2152494.2999999998</v>
      </c>
      <c r="D144" s="16">
        <v>2152494.2999999998</v>
      </c>
      <c r="E144" s="16">
        <v>2045509.1325300001</v>
      </c>
      <c r="F144" s="8">
        <f t="shared" si="8"/>
        <v>106985.16746999975</v>
      </c>
      <c r="G144" s="8">
        <f t="shared" si="9"/>
        <v>95.029711926763298</v>
      </c>
      <c r="H144" s="8">
        <f t="shared" si="10"/>
        <v>503889.15953000006</v>
      </c>
      <c r="I144" s="9">
        <f t="shared" si="11"/>
        <v>132.68569221696248</v>
      </c>
    </row>
    <row r="145" spans="1:9" x14ac:dyDescent="0.25">
      <c r="A145" t="s">
        <v>91</v>
      </c>
      <c r="B145" s="10">
        <v>666216.69999999995</v>
      </c>
      <c r="C145" s="16">
        <v>473284</v>
      </c>
      <c r="D145" s="16">
        <v>473284</v>
      </c>
      <c r="E145" s="16">
        <v>463856.772</v>
      </c>
      <c r="F145" s="8">
        <f t="shared" si="8"/>
        <v>9427.2280000000028</v>
      </c>
      <c r="G145" s="8">
        <f t="shared" si="9"/>
        <v>98.008124508751621</v>
      </c>
      <c r="H145" s="8">
        <f t="shared" si="10"/>
        <v>-202359.92799999996</v>
      </c>
      <c r="I145" s="9">
        <f t="shared" si="11"/>
        <v>69.625509537662438</v>
      </c>
    </row>
    <row r="146" spans="1:9" x14ac:dyDescent="0.25">
      <c r="A146" t="s">
        <v>92</v>
      </c>
      <c r="B146" s="10">
        <f>100972.1+500</f>
        <v>101472.1</v>
      </c>
      <c r="C146" s="16">
        <v>159929.9</v>
      </c>
      <c r="D146" s="16">
        <v>159929.9</v>
      </c>
      <c r="E146" s="16">
        <v>159450</v>
      </c>
      <c r="F146" s="8">
        <f t="shared" si="8"/>
        <v>479.89999999999418</v>
      </c>
      <c r="G146" s="8">
        <f t="shared" si="9"/>
        <v>99.699931032283516</v>
      </c>
      <c r="H146" s="8">
        <f t="shared" si="10"/>
        <v>57977.899999999994</v>
      </c>
      <c r="I146" s="9">
        <f t="shared" si="11"/>
        <v>157.13678932435616</v>
      </c>
    </row>
    <row r="147" spans="1:9" x14ac:dyDescent="0.25">
      <c r="A147" t="s">
        <v>93</v>
      </c>
      <c r="B147" s="10">
        <v>773931.17299999995</v>
      </c>
      <c r="C147" s="16">
        <v>1519280.4</v>
      </c>
      <c r="D147" s="16">
        <v>1519280.4</v>
      </c>
      <c r="E147" s="16">
        <v>1422202.3605299999</v>
      </c>
      <c r="F147" s="8">
        <f t="shared" si="8"/>
        <v>97078.03946999996</v>
      </c>
      <c r="G147" s="8">
        <f t="shared" si="9"/>
        <v>93.610261840408143</v>
      </c>
      <c r="H147" s="8">
        <f t="shared" si="10"/>
        <v>648271.18753</v>
      </c>
      <c r="I147" s="9">
        <f t="shared" si="11"/>
        <v>183.76341594008903</v>
      </c>
    </row>
    <row r="148" spans="1:9" x14ac:dyDescent="0.25">
      <c r="A148" t="s">
        <v>94</v>
      </c>
      <c r="B148" s="10">
        <v>285514.37779</v>
      </c>
      <c r="C148" s="16">
        <v>477878.3</v>
      </c>
      <c r="D148" s="16">
        <v>477878.3</v>
      </c>
      <c r="E148" s="16">
        <v>377659.53</v>
      </c>
      <c r="F148" s="8">
        <f t="shared" si="8"/>
        <v>100218.76999999996</v>
      </c>
      <c r="G148" s="8">
        <f t="shared" si="9"/>
        <v>79.028390701147146</v>
      </c>
      <c r="H148" s="8">
        <f t="shared" si="10"/>
        <v>92145.152210000029</v>
      </c>
      <c r="I148" s="9">
        <f t="shared" si="11"/>
        <v>132.27338424188716</v>
      </c>
    </row>
    <row r="149" spans="1:9" x14ac:dyDescent="0.25">
      <c r="A149" t="s">
        <v>95</v>
      </c>
      <c r="B149" s="10">
        <v>56382.06</v>
      </c>
      <c r="C149" s="16">
        <v>184864.4</v>
      </c>
      <c r="D149" s="16">
        <v>184864.4</v>
      </c>
      <c r="E149" s="16">
        <v>109538.644</v>
      </c>
      <c r="F149" s="8">
        <f t="shared" si="8"/>
        <v>75325.755999999994</v>
      </c>
      <c r="G149" s="8">
        <f t="shared" si="9"/>
        <v>59.253509058531549</v>
      </c>
      <c r="H149" s="8">
        <f t="shared" si="10"/>
        <v>53156.584000000003</v>
      </c>
      <c r="I149" s="9">
        <f t="shared" si="11"/>
        <v>194.27925123700695</v>
      </c>
    </row>
    <row r="150" spans="1:9" x14ac:dyDescent="0.25">
      <c r="A150" t="s">
        <v>96</v>
      </c>
      <c r="B150" s="10">
        <v>199132.65479</v>
      </c>
      <c r="C150" s="16">
        <v>273013.90000000002</v>
      </c>
      <c r="D150" s="16">
        <v>273013.90000000002</v>
      </c>
      <c r="E150" s="16">
        <v>248120.886</v>
      </c>
      <c r="F150" s="8">
        <f t="shared" si="8"/>
        <v>24893.014000000025</v>
      </c>
      <c r="G150" s="8">
        <f t="shared" si="9"/>
        <v>90.882144095959944</v>
      </c>
      <c r="H150" s="8">
        <f t="shared" si="10"/>
        <v>48988.231209999998</v>
      </c>
      <c r="I150" s="9">
        <f t="shared" si="11"/>
        <v>124.60080254625323</v>
      </c>
    </row>
    <row r="151" spans="1:9" x14ac:dyDescent="0.25">
      <c r="A151" t="s">
        <v>97</v>
      </c>
      <c r="B151" s="10">
        <v>29999.663</v>
      </c>
      <c r="C151" s="16">
        <v>20000</v>
      </c>
      <c r="D151" s="16">
        <v>20000</v>
      </c>
      <c r="E151" s="16">
        <v>20000</v>
      </c>
      <c r="F151" s="8">
        <f t="shared" si="8"/>
        <v>0</v>
      </c>
      <c r="G151" s="8">
        <f t="shared" si="9"/>
        <v>100</v>
      </c>
      <c r="H151" s="8">
        <f t="shared" si="10"/>
        <v>-9999.6630000000005</v>
      </c>
      <c r="I151" s="9">
        <f t="shared" si="11"/>
        <v>66.667415563968163</v>
      </c>
    </row>
    <row r="152" spans="1:9" x14ac:dyDescent="0.25">
      <c r="A152" t="s">
        <v>98</v>
      </c>
      <c r="B152" s="10">
        <v>774253.25884000002</v>
      </c>
      <c r="C152" s="16">
        <v>2509909.7000000002</v>
      </c>
      <c r="D152" s="16">
        <v>2509909.7000000002</v>
      </c>
      <c r="E152" s="16">
        <v>2305057.0790900001</v>
      </c>
      <c r="F152" s="8">
        <f t="shared" si="8"/>
        <v>204852.62091000006</v>
      </c>
      <c r="G152" s="8">
        <f t="shared" si="9"/>
        <v>91.838247371608631</v>
      </c>
      <c r="H152" s="8">
        <f t="shared" si="10"/>
        <v>1530803.8202500001</v>
      </c>
      <c r="I152" s="9">
        <f t="shared" si="11"/>
        <v>297.71357792455115</v>
      </c>
    </row>
    <row r="153" spans="1:9" x14ac:dyDescent="0.25">
      <c r="A153" t="s">
        <v>99</v>
      </c>
      <c r="B153" s="10">
        <v>739976.99734</v>
      </c>
      <c r="C153" s="16">
        <v>2461335.6</v>
      </c>
      <c r="D153" s="16">
        <v>2461335.6</v>
      </c>
      <c r="E153" s="16">
        <v>2262856.3505500001</v>
      </c>
      <c r="F153" s="8">
        <f t="shared" si="8"/>
        <v>198479.24945</v>
      </c>
      <c r="G153" s="8">
        <f t="shared" si="9"/>
        <v>91.936115926247524</v>
      </c>
      <c r="H153" s="8">
        <f t="shared" si="10"/>
        <v>1522879.3532100001</v>
      </c>
      <c r="I153" s="9">
        <f t="shared" si="11"/>
        <v>305.80090444490901</v>
      </c>
    </row>
    <row r="154" spans="1:9" x14ac:dyDescent="0.25">
      <c r="A154" t="s">
        <v>100</v>
      </c>
      <c r="B154" s="10">
        <v>11000.24</v>
      </c>
      <c r="C154" s="16">
        <v>12589.6</v>
      </c>
      <c r="D154" s="16">
        <v>12589.6</v>
      </c>
      <c r="E154" s="16">
        <v>11451.155000000001</v>
      </c>
      <c r="F154" s="8">
        <f t="shared" si="8"/>
        <v>1138.4449999999997</v>
      </c>
      <c r="G154" s="8">
        <f t="shared" si="9"/>
        <v>90.957258371989582</v>
      </c>
      <c r="H154" s="8">
        <f t="shared" si="10"/>
        <v>450.91500000000087</v>
      </c>
      <c r="I154" s="9">
        <f t="shared" si="11"/>
        <v>104.09913783699265</v>
      </c>
    </row>
    <row r="155" spans="1:9" x14ac:dyDescent="0.25">
      <c r="A155" t="s">
        <v>101</v>
      </c>
      <c r="B155" s="10">
        <v>7310.9364999999998</v>
      </c>
      <c r="C155" s="16">
        <v>9773.4</v>
      </c>
      <c r="D155" s="16">
        <v>9773.4</v>
      </c>
      <c r="E155" s="16">
        <v>7588.6935400000002</v>
      </c>
      <c r="F155" s="8">
        <f t="shared" si="8"/>
        <v>2184.7064599999994</v>
      </c>
      <c r="G155" s="8">
        <f t="shared" si="9"/>
        <v>77.646402889475524</v>
      </c>
      <c r="H155" s="8">
        <f t="shared" si="10"/>
        <v>277.75704000000042</v>
      </c>
      <c r="I155" s="9">
        <f t="shared" si="11"/>
        <v>103.79919918604135</v>
      </c>
    </row>
    <row r="156" spans="1:9" x14ac:dyDescent="0.25">
      <c r="A156" t="s">
        <v>102</v>
      </c>
      <c r="B156" s="10">
        <v>1996.3</v>
      </c>
      <c r="C156" s="16">
        <v>2752.5</v>
      </c>
      <c r="D156" s="16">
        <v>2752.5</v>
      </c>
      <c r="E156" s="16">
        <v>2136.2399999999998</v>
      </c>
      <c r="F156" s="8">
        <f t="shared" si="8"/>
        <v>616.26000000000022</v>
      </c>
      <c r="G156" s="8">
        <f t="shared" si="9"/>
        <v>77.610899182561297</v>
      </c>
      <c r="H156" s="8">
        <f t="shared" si="10"/>
        <v>139.93999999999983</v>
      </c>
      <c r="I156" s="9">
        <f t="shared" si="11"/>
        <v>107.00996844161699</v>
      </c>
    </row>
    <row r="157" spans="1:9" x14ac:dyDescent="0.25">
      <c r="A157" t="s">
        <v>103</v>
      </c>
      <c r="B157" s="10">
        <v>6188.5</v>
      </c>
      <c r="C157" s="16">
        <v>10012</v>
      </c>
      <c r="D157" s="16">
        <v>10012</v>
      </c>
      <c r="E157" s="16">
        <v>9236.6929999999993</v>
      </c>
      <c r="F157" s="8">
        <f t="shared" si="8"/>
        <v>775.3070000000007</v>
      </c>
      <c r="G157" s="8">
        <f t="shared" si="9"/>
        <v>92.256222532960436</v>
      </c>
      <c r="H157" s="8">
        <f t="shared" si="10"/>
        <v>3048.1929999999993</v>
      </c>
      <c r="I157" s="9">
        <f t="shared" si="11"/>
        <v>149.25576472489291</v>
      </c>
    </row>
    <row r="158" spans="1:9" x14ac:dyDescent="0.25">
      <c r="A158" t="s">
        <v>104</v>
      </c>
      <c r="B158" s="10">
        <v>7780.2849999999999</v>
      </c>
      <c r="C158" s="16">
        <v>13116.6</v>
      </c>
      <c r="D158" s="16">
        <v>13116.6</v>
      </c>
      <c r="E158" s="16">
        <v>11655.947</v>
      </c>
      <c r="F158" s="8">
        <f t="shared" si="8"/>
        <v>1460.6530000000002</v>
      </c>
      <c r="G158" s="8">
        <f t="shared" si="9"/>
        <v>88.864088254578164</v>
      </c>
      <c r="H158" s="8">
        <f t="shared" si="10"/>
        <v>3875.6620000000003</v>
      </c>
      <c r="I158" s="9">
        <f t="shared" si="11"/>
        <v>149.81388213927895</v>
      </c>
    </row>
    <row r="159" spans="1:9" x14ac:dyDescent="0.25">
      <c r="A159" t="s">
        <v>105</v>
      </c>
      <c r="B159" s="10">
        <v>0</v>
      </c>
      <c r="C159" s="16">
        <v>330</v>
      </c>
      <c r="D159" s="16">
        <v>330</v>
      </c>
      <c r="E159" s="16">
        <v>132</v>
      </c>
      <c r="F159" s="8">
        <f t="shared" si="8"/>
        <v>198</v>
      </c>
      <c r="G159" s="8">
        <f t="shared" si="9"/>
        <v>40</v>
      </c>
      <c r="H159" s="8">
        <f t="shared" si="10"/>
        <v>132</v>
      </c>
      <c r="I159" s="9" t="e">
        <f t="shared" si="11"/>
        <v>#DIV/0!</v>
      </c>
    </row>
    <row r="160" spans="1:9" x14ac:dyDescent="0.25">
      <c r="A160" t="s">
        <v>106</v>
      </c>
      <c r="B160" s="10">
        <v>7796654.6603999995</v>
      </c>
      <c r="C160" s="16">
        <v>12684923.1</v>
      </c>
      <c r="D160" s="16">
        <v>12684923.1</v>
      </c>
      <c r="E160" s="16">
        <v>11191563.033219999</v>
      </c>
      <c r="F160" s="8">
        <f t="shared" si="8"/>
        <v>1493360.0667800009</v>
      </c>
      <c r="G160" s="8">
        <f t="shared" si="9"/>
        <v>88.227283247937066</v>
      </c>
      <c r="H160" s="8">
        <f t="shared" si="10"/>
        <v>3394908.3728199992</v>
      </c>
      <c r="I160" s="9">
        <f t="shared" si="11"/>
        <v>143.54314152277493</v>
      </c>
    </row>
    <row r="161" spans="1:9" x14ac:dyDescent="0.25">
      <c r="A161" t="s">
        <v>107</v>
      </c>
      <c r="B161" s="10">
        <v>7521273.4923999999</v>
      </c>
      <c r="C161" s="16">
        <v>12299725.699999999</v>
      </c>
      <c r="D161" s="16">
        <v>12299725.699999999</v>
      </c>
      <c r="E161" s="16">
        <v>10821469.647219999</v>
      </c>
      <c r="F161" s="8">
        <f t="shared" si="8"/>
        <v>1478256.0527800005</v>
      </c>
      <c r="G161" s="8">
        <f t="shared" si="9"/>
        <v>87.981390082707293</v>
      </c>
      <c r="H161" s="8">
        <f t="shared" si="10"/>
        <v>3300196.1548199989</v>
      </c>
      <c r="I161" s="9">
        <f t="shared" si="11"/>
        <v>143.87815651371724</v>
      </c>
    </row>
    <row r="162" spans="1:9" x14ac:dyDescent="0.25">
      <c r="A162" t="s">
        <v>108</v>
      </c>
      <c r="B162" s="10">
        <v>275381.16800000001</v>
      </c>
      <c r="C162" s="16">
        <v>385197.4</v>
      </c>
      <c r="D162" s="16">
        <v>385197.4</v>
      </c>
      <c r="E162" s="16">
        <v>370093.386</v>
      </c>
      <c r="F162" s="8">
        <f t="shared" si="8"/>
        <v>15104.014000000025</v>
      </c>
      <c r="G162" s="8">
        <f t="shared" si="9"/>
        <v>96.078889940586294</v>
      </c>
      <c r="H162" s="8">
        <f t="shared" si="10"/>
        <v>94712.217999999993</v>
      </c>
      <c r="I162" s="9">
        <f t="shared" si="11"/>
        <v>134.39313540859118</v>
      </c>
    </row>
    <row r="163" spans="1:9" x14ac:dyDescent="0.25">
      <c r="A163" t="s">
        <v>109</v>
      </c>
      <c r="B163" s="10">
        <v>366167.54602000001</v>
      </c>
      <c r="C163" s="16">
        <v>399935.6</v>
      </c>
      <c r="D163" s="16">
        <v>399935.6</v>
      </c>
      <c r="E163" s="16">
        <v>361280.43982999999</v>
      </c>
      <c r="F163" s="8">
        <f t="shared" si="8"/>
        <v>38655.160169999988</v>
      </c>
      <c r="G163" s="8">
        <f t="shared" si="9"/>
        <v>90.334653836767714</v>
      </c>
      <c r="H163" s="8">
        <f t="shared" si="10"/>
        <v>-4887.1061900000204</v>
      </c>
      <c r="I163" s="9">
        <f t="shared" si="11"/>
        <v>98.665336061833003</v>
      </c>
    </row>
    <row r="164" spans="1:9" x14ac:dyDescent="0.25">
      <c r="A164" t="s">
        <v>110</v>
      </c>
      <c r="B164" s="10">
        <v>8000</v>
      </c>
      <c r="C164" s="16">
        <v>10000</v>
      </c>
      <c r="D164" s="16">
        <v>10000</v>
      </c>
      <c r="E164" s="16">
        <v>9000</v>
      </c>
      <c r="F164" s="8">
        <f t="shared" si="8"/>
        <v>1000</v>
      </c>
      <c r="G164" s="8">
        <f t="shared" si="9"/>
        <v>90</v>
      </c>
      <c r="H164" s="8">
        <f t="shared" si="10"/>
        <v>1000</v>
      </c>
      <c r="I164" s="9">
        <f t="shared" si="11"/>
        <v>112.5</v>
      </c>
    </row>
    <row r="165" spans="1:9" x14ac:dyDescent="0.25">
      <c r="A165" t="s">
        <v>111</v>
      </c>
      <c r="B165" s="10">
        <v>358167.54602000001</v>
      </c>
      <c r="C165" s="16">
        <v>389935.6</v>
      </c>
      <c r="D165" s="16">
        <v>389935.6</v>
      </c>
      <c r="E165" s="16">
        <v>352280.43982999999</v>
      </c>
      <c r="F165" s="8">
        <f t="shared" si="8"/>
        <v>37655.160169999988</v>
      </c>
      <c r="G165" s="8">
        <f t="shared" si="9"/>
        <v>90.34323612155444</v>
      </c>
      <c r="H165" s="8">
        <f t="shared" si="10"/>
        <v>-5887.1061900000204</v>
      </c>
      <c r="I165" s="9">
        <f t="shared" si="11"/>
        <v>98.356326178790283</v>
      </c>
    </row>
    <row r="166" spans="1:9" x14ac:dyDescent="0.25">
      <c r="A166" t="s">
        <v>112</v>
      </c>
      <c r="B166" s="10">
        <v>933508.41946</v>
      </c>
      <c r="C166" s="16">
        <v>1502098.9</v>
      </c>
      <c r="D166" s="16">
        <v>1502098.9</v>
      </c>
      <c r="E166" s="16">
        <v>1273214.7050899998</v>
      </c>
      <c r="F166" s="8">
        <f t="shared" si="8"/>
        <v>228884.19491000008</v>
      </c>
      <c r="G166" s="8">
        <f t="shared" si="9"/>
        <v>84.762375173166021</v>
      </c>
      <c r="H166" s="8">
        <f t="shared" si="10"/>
        <v>339706.28562999982</v>
      </c>
      <c r="I166" s="9">
        <f t="shared" si="11"/>
        <v>136.39027549708734</v>
      </c>
    </row>
    <row r="167" spans="1:9" x14ac:dyDescent="0.25">
      <c r="A167" t="s">
        <v>113</v>
      </c>
      <c r="B167" s="10">
        <v>0</v>
      </c>
      <c r="C167" s="16">
        <v>605000</v>
      </c>
      <c r="D167" s="16">
        <v>605000</v>
      </c>
      <c r="E167" s="16">
        <v>444146.04308999999</v>
      </c>
      <c r="F167" s="8">
        <f t="shared" si="8"/>
        <v>160853.95691000001</v>
      </c>
      <c r="G167" s="8">
        <f t="shared" si="9"/>
        <v>73.412569105785124</v>
      </c>
      <c r="H167" s="8">
        <f t="shared" si="10"/>
        <v>444146.04308999999</v>
      </c>
      <c r="I167" s="9" t="e">
        <f t="shared" si="11"/>
        <v>#DIV/0!</v>
      </c>
    </row>
    <row r="168" spans="1:9" x14ac:dyDescent="0.25">
      <c r="A168" t="s">
        <v>114</v>
      </c>
      <c r="B168" s="10">
        <v>0</v>
      </c>
      <c r="C168" s="16">
        <v>605000</v>
      </c>
      <c r="D168" s="16">
        <v>605000</v>
      </c>
      <c r="E168" s="16">
        <v>444146.04308999999</v>
      </c>
      <c r="F168" s="8">
        <f t="shared" si="8"/>
        <v>160853.95691000001</v>
      </c>
      <c r="G168" s="8">
        <f t="shared" si="9"/>
        <v>73.412569105785124</v>
      </c>
      <c r="H168" s="8">
        <f t="shared" si="10"/>
        <v>444146.04308999999</v>
      </c>
      <c r="I168" s="9" t="e">
        <f t="shared" si="11"/>
        <v>#DIV/0!</v>
      </c>
    </row>
    <row r="169" spans="1:9" x14ac:dyDescent="0.25">
      <c r="A169" t="s">
        <v>115</v>
      </c>
      <c r="B169" s="10">
        <v>933508.41946</v>
      </c>
      <c r="C169" s="16">
        <v>897098.9</v>
      </c>
      <c r="D169" s="16">
        <v>897098.9</v>
      </c>
      <c r="E169" s="16">
        <v>829068.66200000001</v>
      </c>
      <c r="F169" s="8">
        <f t="shared" si="8"/>
        <v>68030.238000000012</v>
      </c>
      <c r="G169" s="8">
        <f t="shared" si="9"/>
        <v>92.416640127415164</v>
      </c>
      <c r="H169" s="8">
        <f t="shared" si="10"/>
        <v>-104439.75745999999</v>
      </c>
      <c r="I169" s="9">
        <f t="shared" si="11"/>
        <v>88.812124745439945</v>
      </c>
    </row>
    <row r="170" spans="1:9" x14ac:dyDescent="0.25">
      <c r="A170" t="s">
        <v>116</v>
      </c>
      <c r="B170" s="10">
        <v>71040</v>
      </c>
      <c r="C170" s="16">
        <v>99880</v>
      </c>
      <c r="D170" s="16">
        <v>99880</v>
      </c>
      <c r="E170" s="16">
        <v>74076</v>
      </c>
      <c r="F170" s="8">
        <f t="shared" si="8"/>
        <v>25804</v>
      </c>
      <c r="G170" s="8">
        <f t="shared" si="9"/>
        <v>74.164997997597112</v>
      </c>
      <c r="H170" s="8">
        <f t="shared" si="10"/>
        <v>3036</v>
      </c>
      <c r="I170" s="9">
        <f t="shared" si="11"/>
        <v>104.27364864864866</v>
      </c>
    </row>
    <row r="171" spans="1:9" x14ac:dyDescent="0.25">
      <c r="A171" t="s">
        <v>117</v>
      </c>
      <c r="B171" s="10">
        <v>277301.40545999998</v>
      </c>
      <c r="C171" s="16">
        <v>268230.5</v>
      </c>
      <c r="D171" s="16">
        <v>268230.5</v>
      </c>
      <c r="E171" s="16">
        <v>251301.06700000001</v>
      </c>
      <c r="F171" s="8">
        <f t="shared" si="8"/>
        <v>16929.43299999999</v>
      </c>
      <c r="G171" s="8">
        <f t="shared" si="9"/>
        <v>93.688475769906859</v>
      </c>
      <c r="H171" s="8">
        <f t="shared" si="10"/>
        <v>-26000.33845999997</v>
      </c>
      <c r="I171" s="9">
        <f t="shared" si="11"/>
        <v>90.623798528222594</v>
      </c>
    </row>
    <row r="172" spans="1:9" x14ac:dyDescent="0.25">
      <c r="A172" t="s">
        <v>118</v>
      </c>
      <c r="B172" s="10">
        <v>275481.67599999998</v>
      </c>
      <c r="C172" s="16">
        <v>67012.2</v>
      </c>
      <c r="D172" s="16">
        <v>67012.2</v>
      </c>
      <c r="E172" s="16">
        <v>67012.14</v>
      </c>
      <c r="F172" s="8">
        <f t="shared" si="8"/>
        <v>5.9999999997671694E-2</v>
      </c>
      <c r="G172" s="8">
        <f t="shared" si="9"/>
        <v>99.999910464064754</v>
      </c>
      <c r="H172" s="8">
        <f t="shared" si="10"/>
        <v>-208469.53599999996</v>
      </c>
      <c r="I172" s="9">
        <f t="shared" si="11"/>
        <v>24.325443700291704</v>
      </c>
    </row>
    <row r="173" spans="1:9" x14ac:dyDescent="0.25">
      <c r="A173" t="s">
        <v>119</v>
      </c>
      <c r="B173" s="10">
        <v>219292.53200000001</v>
      </c>
      <c r="C173" s="16">
        <v>351787.1</v>
      </c>
      <c r="D173" s="16">
        <v>351787.1</v>
      </c>
      <c r="E173" s="16">
        <v>331664.30499999999</v>
      </c>
      <c r="F173" s="8">
        <f t="shared" si="8"/>
        <v>20122.794999999984</v>
      </c>
      <c r="G173" s="8">
        <f t="shared" si="9"/>
        <v>94.279837151504424</v>
      </c>
      <c r="H173" s="8">
        <f t="shared" si="10"/>
        <v>112371.77299999999</v>
      </c>
      <c r="I173" s="9">
        <f t="shared" si="11"/>
        <v>151.24286357366697</v>
      </c>
    </row>
    <row r="174" spans="1:9" x14ac:dyDescent="0.25">
      <c r="A174" t="s">
        <v>120</v>
      </c>
      <c r="B174" s="10">
        <v>90392.805999999997</v>
      </c>
      <c r="C174" s="16">
        <v>110189.1</v>
      </c>
      <c r="D174" s="16">
        <v>110189.1</v>
      </c>
      <c r="E174" s="16">
        <v>105015.15</v>
      </c>
      <c r="F174" s="8">
        <f t="shared" si="8"/>
        <v>5173.9500000000116</v>
      </c>
      <c r="G174" s="8">
        <f t="shared" si="9"/>
        <v>95.304481114738209</v>
      </c>
      <c r="H174" s="8">
        <f t="shared" si="10"/>
        <v>14622.343999999997</v>
      </c>
      <c r="I174" s="9">
        <f t="shared" si="11"/>
        <v>116.17644660793027</v>
      </c>
    </row>
    <row r="175" spans="1:9" x14ac:dyDescent="0.25">
      <c r="A175" t="s">
        <v>121</v>
      </c>
      <c r="B175" s="10">
        <v>11373471.453500001</v>
      </c>
      <c r="C175" s="16">
        <v>25995600.600000001</v>
      </c>
      <c r="D175" s="16">
        <v>25995600.600000001</v>
      </c>
      <c r="E175" s="16">
        <v>20784187.739709999</v>
      </c>
      <c r="F175" s="8">
        <f t="shared" si="8"/>
        <v>5211412.8602900021</v>
      </c>
      <c r="G175" s="8">
        <f t="shared" si="9"/>
        <v>79.95271222819909</v>
      </c>
      <c r="H175" s="8">
        <f t="shared" si="10"/>
        <v>9410716.2862099987</v>
      </c>
      <c r="I175" s="9">
        <f t="shared" si="11"/>
        <v>182.74269052052708</v>
      </c>
    </row>
    <row r="176" spans="1:9" x14ac:dyDescent="0.25">
      <c r="A176" t="s">
        <v>122</v>
      </c>
      <c r="B176" s="10">
        <v>980887.98100000003</v>
      </c>
      <c r="C176" s="16">
        <v>3874594.2</v>
      </c>
      <c r="D176" s="16">
        <v>3874594.2</v>
      </c>
      <c r="E176" s="16">
        <v>3457160.5329999998</v>
      </c>
      <c r="F176" s="8">
        <f t="shared" ref="F176:F179" si="12">+D176-E176</f>
        <v>417433.66700000037</v>
      </c>
      <c r="G176" s="8">
        <f t="shared" ref="G176:G179" si="13">+E176/D176*100</f>
        <v>89.226390030728879</v>
      </c>
      <c r="H176" s="8">
        <f t="shared" ref="H176:H179" si="14">+E176-B176</f>
        <v>2476272.5519999997</v>
      </c>
      <c r="I176" s="9">
        <f t="shared" ref="I176:I179" si="15">+E176/B176*100</f>
        <v>352.45212500977721</v>
      </c>
    </row>
    <row r="177" spans="1:9" x14ac:dyDescent="0.25">
      <c r="A177" t="s">
        <v>123</v>
      </c>
      <c r="B177" s="10">
        <f>10369583.5+23000</f>
        <v>10392583.5</v>
      </c>
      <c r="C177" s="16">
        <v>22121006.399999999</v>
      </c>
      <c r="D177" s="16">
        <v>22121006.399999999</v>
      </c>
      <c r="E177" s="16">
        <v>17327027.20671</v>
      </c>
      <c r="F177" s="8">
        <f t="shared" si="12"/>
        <v>4793979.1932899989</v>
      </c>
      <c r="G177" s="8">
        <f t="shared" si="13"/>
        <v>78.328385668339223</v>
      </c>
      <c r="H177" s="8">
        <f t="shared" si="14"/>
        <v>6934443.7067099996</v>
      </c>
      <c r="I177" s="9">
        <f t="shared" si="15"/>
        <v>166.72492654699383</v>
      </c>
    </row>
    <row r="178" spans="1:9" x14ac:dyDescent="0.25">
      <c r="A178" t="s">
        <v>124</v>
      </c>
      <c r="B178" s="10">
        <v>1745377.0049100001</v>
      </c>
      <c r="C178" s="16">
        <v>6332060</v>
      </c>
      <c r="D178" s="16">
        <v>6332060</v>
      </c>
      <c r="E178" s="16">
        <v>2909057.0983000002</v>
      </c>
      <c r="F178" s="8">
        <f t="shared" si="12"/>
        <v>3423002.9016999998</v>
      </c>
      <c r="G178" s="8">
        <f t="shared" si="13"/>
        <v>45.94171720261653</v>
      </c>
      <c r="H178" s="8">
        <f t="shared" si="14"/>
        <v>1163680.0933900001</v>
      </c>
      <c r="I178" s="9">
        <f t="shared" si="15"/>
        <v>166.67213387803312</v>
      </c>
    </row>
    <row r="179" spans="1:9" x14ac:dyDescent="0.25">
      <c r="A179" t="s">
        <v>125</v>
      </c>
      <c r="B179" s="10">
        <v>1745377.0049100001</v>
      </c>
      <c r="C179" s="16">
        <v>6332060</v>
      </c>
      <c r="D179" s="16">
        <v>6332060</v>
      </c>
      <c r="E179" s="16">
        <v>2909057.0983000002</v>
      </c>
      <c r="F179" s="8">
        <f t="shared" si="12"/>
        <v>3423002.9016999998</v>
      </c>
      <c r="G179" s="8">
        <f t="shared" si="13"/>
        <v>45.94171720261653</v>
      </c>
      <c r="H179" s="8">
        <f t="shared" si="14"/>
        <v>1163680.0933900001</v>
      </c>
      <c r="I179" s="9">
        <f t="shared" si="15"/>
        <v>166.67213387803312</v>
      </c>
    </row>
    <row r="183" spans="1:9" x14ac:dyDescent="0.25">
      <c r="B183" s="11" t="s">
        <v>148</v>
      </c>
      <c r="C183" s="8"/>
      <c r="D183" s="8"/>
      <c r="E183" s="8"/>
      <c r="F183" s="8"/>
      <c r="G183" s="10" t="s">
        <v>149</v>
      </c>
      <c r="H183" s="8"/>
      <c r="I183" s="8"/>
    </row>
    <row r="184" spans="1:9" x14ac:dyDescent="0.25">
      <c r="B184" s="10"/>
      <c r="C184" s="8"/>
      <c r="D184" s="8"/>
      <c r="E184" s="8"/>
      <c r="F184" s="8"/>
      <c r="G184" s="8"/>
      <c r="H184" s="8"/>
      <c r="I184" s="8"/>
    </row>
    <row r="185" spans="1:9" x14ac:dyDescent="0.25">
      <c r="B185" t="s">
        <v>150</v>
      </c>
      <c r="G185" t="s">
        <v>151</v>
      </c>
    </row>
    <row r="188" spans="1:9" s="17" customFormat="1" ht="15.75" x14ac:dyDescent="0.25">
      <c r="A188" s="54" t="s">
        <v>132</v>
      </c>
      <c r="B188" s="54"/>
      <c r="C188" s="54"/>
      <c r="D188" s="54"/>
    </row>
    <row r="189" spans="1:9" s="17" customFormat="1" ht="15.75" x14ac:dyDescent="0.25">
      <c r="A189" s="54" t="s">
        <v>145</v>
      </c>
      <c r="B189" s="54"/>
      <c r="C189" s="54"/>
      <c r="D189" s="54"/>
    </row>
    <row r="190" spans="1:9" s="17" customFormat="1" ht="15.75" x14ac:dyDescent="0.25"/>
    <row r="191" spans="1:9" s="17" customFormat="1" ht="15.75" x14ac:dyDescent="0.25">
      <c r="A191" t="s">
        <v>60</v>
      </c>
      <c r="D191" s="18" t="s">
        <v>44</v>
      </c>
    </row>
    <row r="192" spans="1:9" s="17" customFormat="1" ht="45" x14ac:dyDescent="0.25">
      <c r="A192" s="19" t="s">
        <v>133</v>
      </c>
      <c r="B192" s="19" t="s">
        <v>134</v>
      </c>
      <c r="C192" s="19" t="s">
        <v>146</v>
      </c>
      <c r="D192" s="19" t="s">
        <v>147</v>
      </c>
    </row>
    <row r="193" spans="1:6" x14ac:dyDescent="0.25">
      <c r="A193" s="1" t="s">
        <v>135</v>
      </c>
      <c r="B193" s="7">
        <v>55352.366399999999</v>
      </c>
      <c r="C193" s="20">
        <v>48878.1</v>
      </c>
      <c r="D193" s="20">
        <v>17831.7</v>
      </c>
      <c r="F193" s="21">
        <f>+B193-D193</f>
        <v>37520.666400000002</v>
      </c>
    </row>
    <row r="194" spans="1:6" x14ac:dyDescent="0.25">
      <c r="A194" t="s">
        <v>136</v>
      </c>
      <c r="B194" s="7">
        <v>0</v>
      </c>
      <c r="C194" s="22">
        <v>5000</v>
      </c>
      <c r="D194" s="22">
        <v>5200</v>
      </c>
      <c r="F194" s="21">
        <f>+C193-D193</f>
        <v>31046.399999999998</v>
      </c>
    </row>
    <row r="195" spans="1:6" x14ac:dyDescent="0.25">
      <c r="A195" t="s">
        <v>137</v>
      </c>
      <c r="B195" s="10">
        <v>0</v>
      </c>
      <c r="C195" s="22">
        <v>4146.7</v>
      </c>
      <c r="D195" s="22">
        <v>1631.7</v>
      </c>
      <c r="F195" s="21"/>
    </row>
    <row r="196" spans="1:6" x14ac:dyDescent="0.25">
      <c r="A196" t="s">
        <v>138</v>
      </c>
      <c r="B196" s="22">
        <v>343.2</v>
      </c>
      <c r="C196" s="22">
        <v>7130.5</v>
      </c>
      <c r="D196" s="22"/>
      <c r="F196" s="23"/>
    </row>
    <row r="197" spans="1:6" x14ac:dyDescent="0.25">
      <c r="A197" t="s">
        <v>139</v>
      </c>
      <c r="B197" s="10">
        <v>38255.651399999995</v>
      </c>
      <c r="C197" s="22">
        <v>14953.1</v>
      </c>
      <c r="D197" s="22">
        <f>2100+900+4800</f>
        <v>7800</v>
      </c>
      <c r="F197" s="21"/>
    </row>
    <row r="198" spans="1:6" x14ac:dyDescent="0.25">
      <c r="A198" t="s">
        <v>140</v>
      </c>
      <c r="B198" s="22">
        <v>6119.8149999999996</v>
      </c>
      <c r="C198" s="22">
        <v>1157.8</v>
      </c>
      <c r="D198" s="22"/>
      <c r="F198" s="21"/>
    </row>
    <row r="199" spans="1:6" x14ac:dyDescent="0.25">
      <c r="A199" t="s">
        <v>141</v>
      </c>
      <c r="B199" s="10">
        <v>0</v>
      </c>
      <c r="C199" s="22">
        <v>0</v>
      </c>
      <c r="D199" s="22"/>
    </row>
    <row r="200" spans="1:6" x14ac:dyDescent="0.25">
      <c r="A200" t="s">
        <v>142</v>
      </c>
      <c r="B200" s="10">
        <v>0</v>
      </c>
      <c r="C200" s="22">
        <v>0</v>
      </c>
      <c r="D200" s="22"/>
    </row>
    <row r="201" spans="1:6" x14ac:dyDescent="0.25">
      <c r="A201" t="s">
        <v>143</v>
      </c>
      <c r="B201" s="22">
        <v>7433.7</v>
      </c>
      <c r="C201" s="22">
        <v>16490</v>
      </c>
      <c r="D201" s="22">
        <f>900+2300</f>
        <v>3200</v>
      </c>
    </row>
    <row r="202" spans="1:6" x14ac:dyDescent="0.25">
      <c r="A202" t="s">
        <v>144</v>
      </c>
      <c r="B202" s="22">
        <v>3200</v>
      </c>
      <c r="C202" s="22">
        <v>0</v>
      </c>
      <c r="D202" s="22">
        <v>0</v>
      </c>
    </row>
    <row r="207" spans="1:6" x14ac:dyDescent="0.25">
      <c r="A207" t="s">
        <v>152</v>
      </c>
      <c r="B207" s="10">
        <v>1631.7</v>
      </c>
    </row>
    <row r="208" spans="1:6" x14ac:dyDescent="0.25">
      <c r="A208" t="s">
        <v>153</v>
      </c>
      <c r="B208" s="10">
        <f>5200+900</f>
        <v>6100</v>
      </c>
    </row>
    <row r="209" spans="1:9" x14ac:dyDescent="0.25">
      <c r="A209" t="s">
        <v>154</v>
      </c>
      <c r="B209" s="10">
        <v>2100</v>
      </c>
    </row>
    <row r="210" spans="1:9" x14ac:dyDescent="0.25">
      <c r="A210" t="s">
        <v>155</v>
      </c>
      <c r="B210" s="10">
        <v>900</v>
      </c>
    </row>
    <row r="211" spans="1:9" x14ac:dyDescent="0.25">
      <c r="A211" t="s">
        <v>156</v>
      </c>
      <c r="B211" s="10">
        <v>4800</v>
      </c>
    </row>
    <row r="212" spans="1:9" x14ac:dyDescent="0.25">
      <c r="A212" t="s">
        <v>157</v>
      </c>
      <c r="B212" s="10">
        <v>2300</v>
      </c>
    </row>
    <row r="213" spans="1:9" x14ac:dyDescent="0.25">
      <c r="B213" s="22">
        <f>SUM(B207:B212)</f>
        <v>17831.7</v>
      </c>
    </row>
    <row r="218" spans="1:9" x14ac:dyDescent="0.25">
      <c r="A218" s="11" t="s">
        <v>221</v>
      </c>
      <c r="B218" s="8"/>
      <c r="C218" s="10" t="s">
        <v>149</v>
      </c>
      <c r="D218" s="8"/>
      <c r="E218" s="8"/>
      <c r="F218" s="10"/>
      <c r="G218" s="8"/>
      <c r="H218" s="8"/>
      <c r="I218" s="8"/>
    </row>
    <row r="219" spans="1:9" x14ac:dyDescent="0.25">
      <c r="A219" s="10"/>
      <c r="B219" s="8"/>
      <c r="C219" s="8"/>
      <c r="D219" s="8"/>
      <c r="E219" s="8"/>
      <c r="F219" s="8"/>
      <c r="G219" s="8"/>
      <c r="H219" s="8"/>
      <c r="I219" s="8"/>
    </row>
    <row r="220" spans="1:9" x14ac:dyDescent="0.25">
      <c r="A220" t="s">
        <v>222</v>
      </c>
      <c r="C220" t="s">
        <v>151</v>
      </c>
    </row>
  </sheetData>
  <mergeCells count="24">
    <mergeCell ref="A188:D188"/>
    <mergeCell ref="A189:D189"/>
    <mergeCell ref="A111:I111"/>
    <mergeCell ref="A114:A115"/>
    <mergeCell ref="B114:B115"/>
    <mergeCell ref="C114:D114"/>
    <mergeCell ref="E114:E115"/>
    <mergeCell ref="F114:G114"/>
    <mergeCell ref="H114:I114"/>
    <mergeCell ref="A110:I110"/>
    <mergeCell ref="A1:I1"/>
    <mergeCell ref="A5:A6"/>
    <mergeCell ref="B5:B6"/>
    <mergeCell ref="C5:D5"/>
    <mergeCell ref="E5:E6"/>
    <mergeCell ref="F5:G5"/>
    <mergeCell ref="H5:I5"/>
    <mergeCell ref="A60:I60"/>
    <mergeCell ref="A64:A65"/>
    <mergeCell ref="B64:B65"/>
    <mergeCell ref="C64:D64"/>
    <mergeCell ref="E64:E65"/>
    <mergeCell ref="F64:G64"/>
    <mergeCell ref="H64:I64"/>
  </mergeCells>
  <pageMargins left="0.7" right="0.7" top="0.81" bottom="0.39" header="0.3" footer="0.3"/>
  <pageSetup scale="62" orientation="portrait" horizontalDpi="0" verticalDpi="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056FA-EACA-43E8-BF84-8C010836441F}">
  <dimension ref="A1:K63"/>
  <sheetViews>
    <sheetView workbookViewId="0">
      <selection activeCell="B18" sqref="B18"/>
    </sheetView>
  </sheetViews>
  <sheetFormatPr defaultRowHeight="15" x14ac:dyDescent="0.25"/>
  <cols>
    <col min="1" max="1" width="45.7109375" customWidth="1"/>
    <col min="2" max="5" width="12" customWidth="1"/>
    <col min="6" max="6" width="9.42578125" customWidth="1"/>
    <col min="8" max="8" width="10.7109375" customWidth="1"/>
    <col min="9" max="9" width="7.85546875" customWidth="1"/>
    <col min="11" max="11" width="15" bestFit="1" customWidth="1"/>
  </cols>
  <sheetData>
    <row r="1" spans="1:11" s="2" customFormat="1" ht="15" customHeight="1" x14ac:dyDescent="0.25">
      <c r="A1" s="47" t="s">
        <v>158</v>
      </c>
      <c r="B1" s="47"/>
      <c r="C1" s="47"/>
      <c r="D1" s="47"/>
      <c r="E1" s="47"/>
      <c r="F1" s="47"/>
      <c r="G1" s="47"/>
      <c r="H1" s="47"/>
      <c r="I1" s="47"/>
    </row>
    <row r="2" spans="1:11" s="2" customFormat="1" x14ac:dyDescent="0.25">
      <c r="A2" s="3"/>
      <c r="B2" s="3"/>
      <c r="C2" s="3"/>
      <c r="D2" s="3"/>
      <c r="E2" s="3"/>
      <c r="F2" s="3"/>
      <c r="H2" s="3"/>
    </row>
    <row r="3" spans="1:11" s="2" customFormat="1" x14ac:dyDescent="0.25">
      <c r="A3" s="3"/>
      <c r="B3" s="3"/>
      <c r="C3" s="3"/>
      <c r="D3" s="3"/>
      <c r="E3" s="3"/>
      <c r="F3" s="3"/>
      <c r="H3" s="3"/>
    </row>
    <row r="4" spans="1:11" s="2" customFormat="1" x14ac:dyDescent="0.25">
      <c r="A4"/>
      <c r="F4" s="4"/>
      <c r="G4" s="4"/>
      <c r="H4" s="4"/>
      <c r="I4" s="4" t="s">
        <v>159</v>
      </c>
    </row>
    <row r="5" spans="1:11" s="2" customFormat="1" ht="44.25" customHeight="1" x14ac:dyDescent="0.25">
      <c r="A5" s="48" t="s">
        <v>45</v>
      </c>
      <c r="B5" s="48" t="s">
        <v>46</v>
      </c>
      <c r="C5" s="50" t="s">
        <v>47</v>
      </c>
      <c r="D5" s="51"/>
      <c r="E5" s="48" t="s">
        <v>48</v>
      </c>
      <c r="F5" s="52" t="s">
        <v>49</v>
      </c>
      <c r="G5" s="53"/>
      <c r="H5" s="52" t="s">
        <v>50</v>
      </c>
      <c r="I5" s="53"/>
    </row>
    <row r="6" spans="1:11" s="2" customFormat="1" ht="45" x14ac:dyDescent="0.25">
      <c r="A6" s="49"/>
      <c r="B6" s="49"/>
      <c r="C6" s="5" t="s">
        <v>51</v>
      </c>
      <c r="D6" s="5" t="s">
        <v>52</v>
      </c>
      <c r="E6" s="49"/>
      <c r="F6" s="6" t="s">
        <v>53</v>
      </c>
      <c r="G6" s="6" t="s">
        <v>54</v>
      </c>
      <c r="H6" s="6" t="s">
        <v>53</v>
      </c>
      <c r="I6" s="6" t="s">
        <v>54</v>
      </c>
    </row>
    <row r="7" spans="1:11" s="2" customForma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 t="s">
        <v>55</v>
      </c>
      <c r="G7" s="5" t="s">
        <v>56</v>
      </c>
      <c r="H7" s="5" t="s">
        <v>57</v>
      </c>
      <c r="I7" s="5" t="s">
        <v>58</v>
      </c>
    </row>
    <row r="8" spans="1:11" x14ac:dyDescent="0.25">
      <c r="A8" s="1" t="s">
        <v>160</v>
      </c>
      <c r="B8" s="7">
        <v>48603.062441210001</v>
      </c>
      <c r="C8" s="7">
        <v>73244.775400000013</v>
      </c>
      <c r="D8" s="7">
        <v>73244.775400000013</v>
      </c>
      <c r="E8" s="7">
        <v>74185.350168289995</v>
      </c>
      <c r="F8" s="7">
        <f t="shared" ref="F8" si="0">+D8-E8</f>
        <v>-940.57476828998188</v>
      </c>
      <c r="G8" s="7">
        <f t="shared" ref="G8" si="1">+E8/D8*100</f>
        <v>101.28415271007847</v>
      </c>
      <c r="H8" s="7">
        <f t="shared" ref="H8" si="2">+E8-B8</f>
        <v>25582.287727079995</v>
      </c>
      <c r="I8" s="25">
        <f t="shared" ref="I8" si="3">+E8/B8*100</f>
        <v>152.63513540535473</v>
      </c>
    </row>
    <row r="9" spans="1:11" x14ac:dyDescent="0.25">
      <c r="A9" s="1" t="s">
        <v>161</v>
      </c>
      <c r="B9" s="7">
        <f>+B10+B11</f>
        <v>37022.838260409997</v>
      </c>
      <c r="C9" s="7">
        <f>+C10+C11+C12</f>
        <v>53377.83</v>
      </c>
      <c r="D9" s="7">
        <f>+D10+D11+D12</f>
        <v>53377.83</v>
      </c>
      <c r="E9" s="7">
        <f>+E10+E11+E12</f>
        <v>54209.300211289992</v>
      </c>
      <c r="F9" s="7">
        <f t="shared" ref="F9:F15" si="4">+D9-E9</f>
        <v>-831.4702112899904</v>
      </c>
      <c r="G9" s="7">
        <f t="shared" ref="G9:G15" si="5">+E9/D9*100</f>
        <v>101.55770703172082</v>
      </c>
      <c r="H9" s="7">
        <f t="shared" ref="H9:H15" si="6">+E9-B9</f>
        <v>17186.461950879995</v>
      </c>
      <c r="I9" s="25">
        <f t="shared" ref="I9:I15" si="7">+E9/B9*100</f>
        <v>146.42124363884378</v>
      </c>
    </row>
    <row r="10" spans="1:11" x14ac:dyDescent="0.25">
      <c r="A10" t="s">
        <v>162</v>
      </c>
      <c r="B10" s="10">
        <v>32664.825237479999</v>
      </c>
      <c r="C10" s="10">
        <v>46015.8894</v>
      </c>
      <c r="D10" s="10">
        <v>46015.8894</v>
      </c>
      <c r="E10" s="10">
        <v>49471.877198749993</v>
      </c>
      <c r="F10" s="8">
        <f t="shared" si="4"/>
        <v>-3455.9877987499931</v>
      </c>
      <c r="G10" s="8">
        <f t="shared" si="5"/>
        <v>107.51042269053697</v>
      </c>
      <c r="H10" s="8">
        <f t="shared" si="6"/>
        <v>16807.051961269994</v>
      </c>
      <c r="I10" s="9">
        <f t="shared" si="7"/>
        <v>151.45305948854545</v>
      </c>
      <c r="K10">
        <v>1000</v>
      </c>
    </row>
    <row r="11" spans="1:11" x14ac:dyDescent="0.25">
      <c r="A11" t="s">
        <v>163</v>
      </c>
      <c r="B11" s="10">
        <v>4358.0130229300003</v>
      </c>
      <c r="C11" s="10">
        <v>7311.9405999999999</v>
      </c>
      <c r="D11" s="10">
        <v>7311.9405999999999</v>
      </c>
      <c r="E11" s="10">
        <v>4683.3765831800001</v>
      </c>
      <c r="F11" s="8">
        <f t="shared" si="4"/>
        <v>2628.5640168199998</v>
      </c>
      <c r="G11" s="8">
        <f t="shared" si="5"/>
        <v>64.051075348998324</v>
      </c>
      <c r="H11" s="8">
        <f t="shared" si="6"/>
        <v>325.36356024999986</v>
      </c>
      <c r="I11" s="9">
        <f t="shared" si="7"/>
        <v>107.4658693890559</v>
      </c>
    </row>
    <row r="12" spans="1:11" x14ac:dyDescent="0.25">
      <c r="A12" t="s">
        <v>164</v>
      </c>
      <c r="B12" s="10">
        <v>396.43770460000002</v>
      </c>
      <c r="C12" s="10">
        <v>50</v>
      </c>
      <c r="D12" s="10">
        <v>50</v>
      </c>
      <c r="E12" s="10">
        <v>54.046429360000005</v>
      </c>
      <c r="F12" s="8">
        <f t="shared" si="4"/>
        <v>-4.0464293600000047</v>
      </c>
      <c r="G12" s="8">
        <f t="shared" si="5"/>
        <v>108.09285872000001</v>
      </c>
      <c r="H12" s="8">
        <f t="shared" si="6"/>
        <v>-342.39127524000003</v>
      </c>
      <c r="I12" s="9">
        <f t="shared" si="7"/>
        <v>13.633019446152852</v>
      </c>
    </row>
    <row r="13" spans="1:11" x14ac:dyDescent="0.25">
      <c r="A13" s="26" t="s">
        <v>165</v>
      </c>
      <c r="B13" s="10">
        <v>11183.736476200002</v>
      </c>
      <c r="C13" s="10">
        <v>19866.945399999997</v>
      </c>
      <c r="D13" s="10">
        <v>19866.945399999997</v>
      </c>
      <c r="E13" s="10">
        <v>19976.049956999999</v>
      </c>
      <c r="F13" s="8">
        <f t="shared" si="4"/>
        <v>-109.10455700000239</v>
      </c>
      <c r="G13" s="8">
        <f t="shared" si="5"/>
        <v>100.54917630669082</v>
      </c>
      <c r="H13" s="8">
        <f t="shared" si="6"/>
        <v>8792.3134807999977</v>
      </c>
      <c r="I13" s="9">
        <f t="shared" si="7"/>
        <v>178.61695864804068</v>
      </c>
    </row>
    <row r="14" spans="1:11" x14ac:dyDescent="0.25">
      <c r="A14" t="s">
        <v>166</v>
      </c>
      <c r="B14" s="10">
        <v>6056.4031220500001</v>
      </c>
      <c r="C14" s="10">
        <v>9368.9683999999997</v>
      </c>
      <c r="D14" s="10">
        <v>9368.9683999999997</v>
      </c>
      <c r="E14" s="10">
        <v>9053.1650570000002</v>
      </c>
      <c r="F14" s="8">
        <f t="shared" si="4"/>
        <v>315.80334299999959</v>
      </c>
      <c r="G14" s="8">
        <f t="shared" si="5"/>
        <v>96.629262374286597</v>
      </c>
      <c r="H14" s="8">
        <f t="shared" si="6"/>
        <v>2996.7619349500001</v>
      </c>
      <c r="I14" s="9">
        <f t="shared" si="7"/>
        <v>149.48088617218139</v>
      </c>
    </row>
    <row r="15" spans="1:11" x14ac:dyDescent="0.25">
      <c r="A15" t="s">
        <v>167</v>
      </c>
      <c r="B15" s="10">
        <v>5127.3333541499996</v>
      </c>
      <c r="C15" s="10">
        <v>10497.977000000001</v>
      </c>
      <c r="D15" s="10">
        <v>10497.977000000001</v>
      </c>
      <c r="E15" s="10">
        <v>10922.884900000001</v>
      </c>
      <c r="F15" s="8">
        <f t="shared" si="4"/>
        <v>-424.90790000000015</v>
      </c>
      <c r="G15" s="8">
        <f t="shared" si="5"/>
        <v>104.04752172728135</v>
      </c>
      <c r="H15" s="8">
        <f t="shared" si="6"/>
        <v>5795.5515458500013</v>
      </c>
      <c r="I15" s="9">
        <f t="shared" si="7"/>
        <v>213.03247020518285</v>
      </c>
    </row>
    <row r="16" spans="1:11" x14ac:dyDescent="0.25">
      <c r="B16" s="11"/>
      <c r="C16" s="8"/>
      <c r="D16" s="8"/>
      <c r="E16" s="8"/>
      <c r="F16" s="8"/>
      <c r="G16" s="10"/>
      <c r="H16" s="8"/>
      <c r="I16" s="8"/>
    </row>
    <row r="17" spans="1:9" x14ac:dyDescent="0.25">
      <c r="B17" s="10"/>
      <c r="C17" s="8"/>
      <c r="D17" s="8"/>
      <c r="E17" s="8"/>
      <c r="F17" s="8"/>
      <c r="G17" s="8"/>
      <c r="H17" s="8"/>
      <c r="I17" s="8"/>
    </row>
    <row r="18" spans="1:9" x14ac:dyDescent="0.25">
      <c r="B18" s="11"/>
      <c r="C18" s="8"/>
      <c r="D18" s="8"/>
      <c r="E18" s="8"/>
      <c r="F18" s="8"/>
      <c r="G18" s="10"/>
      <c r="H18" s="8"/>
      <c r="I18" s="8"/>
    </row>
    <row r="19" spans="1:9" x14ac:dyDescent="0.25">
      <c r="B19" s="10" t="s">
        <v>168</v>
      </c>
      <c r="C19" s="8" t="s">
        <v>169</v>
      </c>
      <c r="D19" s="8"/>
      <c r="E19" s="8"/>
      <c r="F19" s="8"/>
      <c r="G19" s="8"/>
      <c r="H19" s="8"/>
      <c r="I19" s="8"/>
    </row>
    <row r="20" spans="1:9" x14ac:dyDescent="0.25">
      <c r="A20" s="1" t="s">
        <v>160</v>
      </c>
      <c r="B20" s="10">
        <v>57403.968500000003</v>
      </c>
      <c r="C20" s="10">
        <v>56839.386375469992</v>
      </c>
    </row>
    <row r="21" spans="1:9" x14ac:dyDescent="0.25">
      <c r="A21" s="1" t="s">
        <v>161</v>
      </c>
      <c r="B21" s="10">
        <v>41240.157500000001</v>
      </c>
      <c r="C21" s="10">
        <v>40980.102618469995</v>
      </c>
    </row>
    <row r="22" spans="1:9" x14ac:dyDescent="0.25">
      <c r="A22" t="s">
        <v>162</v>
      </c>
      <c r="B22" s="10">
        <v>35847.557500000003</v>
      </c>
      <c r="C22" s="10">
        <v>37162.237732989997</v>
      </c>
    </row>
    <row r="23" spans="1:9" x14ac:dyDescent="0.25">
      <c r="A23" t="s">
        <v>163</v>
      </c>
      <c r="B23" s="10">
        <v>5342.6</v>
      </c>
      <c r="C23" s="10">
        <v>3784.80586412</v>
      </c>
    </row>
    <row r="24" spans="1:9" x14ac:dyDescent="0.25">
      <c r="A24" t="s">
        <v>164</v>
      </c>
      <c r="B24" s="10">
        <v>50</v>
      </c>
      <c r="C24" s="10">
        <v>33.059021359999996</v>
      </c>
    </row>
    <row r="25" spans="1:9" x14ac:dyDescent="0.25">
      <c r="A25" s="26" t="s">
        <v>170</v>
      </c>
      <c r="B25" s="10">
        <v>16163.811</v>
      </c>
      <c r="C25" s="10">
        <v>15859.283756999999</v>
      </c>
    </row>
    <row r="26" spans="1:9" x14ac:dyDescent="0.25">
      <c r="B26" s="10"/>
      <c r="C26" s="10"/>
    </row>
    <row r="27" spans="1:9" x14ac:dyDescent="0.25">
      <c r="B27" s="10"/>
      <c r="C27" s="10"/>
    </row>
    <row r="39" spans="1:6" ht="31.5" x14ac:dyDescent="0.25">
      <c r="A39" s="27" t="s">
        <v>128</v>
      </c>
      <c r="B39" s="28" t="s">
        <v>171</v>
      </c>
      <c r="C39" s="28" t="s">
        <v>172</v>
      </c>
      <c r="D39" s="28" t="s">
        <v>173</v>
      </c>
      <c r="E39" s="28" t="s">
        <v>174</v>
      </c>
      <c r="F39" s="28" t="s">
        <v>130</v>
      </c>
    </row>
    <row r="40" spans="1:6" ht="15.75" x14ac:dyDescent="0.25">
      <c r="A40" s="29" t="s">
        <v>175</v>
      </c>
      <c r="B40" s="30">
        <v>80443.876400000008</v>
      </c>
      <c r="C40" s="30">
        <v>65304.466799999995</v>
      </c>
      <c r="D40" s="30">
        <v>49957.764523900005</v>
      </c>
      <c r="E40" s="30">
        <f t="shared" ref="E40:E63" si="8">+C40-D40</f>
        <v>15346.70227609999</v>
      </c>
      <c r="F40" s="30">
        <f t="shared" ref="F40:F63" si="9">+D40/C40*100</f>
        <v>76.499766358861081</v>
      </c>
    </row>
    <row r="41" spans="1:6" ht="15.75" x14ac:dyDescent="0.25">
      <c r="A41" s="17" t="s">
        <v>176</v>
      </c>
      <c r="B41" s="31">
        <v>74111.816400000011</v>
      </c>
      <c r="C41" s="31">
        <v>60646.762000000002</v>
      </c>
      <c r="D41" s="31">
        <v>47463.364255599998</v>
      </c>
      <c r="E41" s="31">
        <f t="shared" si="8"/>
        <v>13183.397744400005</v>
      </c>
      <c r="F41" s="31">
        <f t="shared" si="9"/>
        <v>78.261992380730888</v>
      </c>
    </row>
    <row r="42" spans="1:6" ht="15.75" x14ac:dyDescent="0.25">
      <c r="A42" s="17" t="s">
        <v>177</v>
      </c>
      <c r="B42" s="31">
        <v>48116.215799999998</v>
      </c>
      <c r="C42" s="31">
        <v>38908.947899999999</v>
      </c>
      <c r="D42" s="31">
        <v>32989.701607030001</v>
      </c>
      <c r="E42" s="31">
        <f t="shared" si="8"/>
        <v>5919.2462929699977</v>
      </c>
      <c r="F42" s="31">
        <f t="shared" si="9"/>
        <v>84.786927911330139</v>
      </c>
    </row>
    <row r="43" spans="1:6" ht="15.75" x14ac:dyDescent="0.25">
      <c r="A43" s="17" t="s">
        <v>178</v>
      </c>
      <c r="B43" s="31">
        <v>46221.275299999994</v>
      </c>
      <c r="C43" s="31">
        <v>37394.995799999997</v>
      </c>
      <c r="D43" s="31">
        <v>31885.82790833</v>
      </c>
      <c r="E43" s="31">
        <f t="shared" si="8"/>
        <v>5509.1678916699966</v>
      </c>
      <c r="F43" s="31">
        <f t="shared" si="9"/>
        <v>85.267633345555836</v>
      </c>
    </row>
    <row r="44" spans="1:6" ht="15.75" x14ac:dyDescent="0.25">
      <c r="A44" s="17" t="s">
        <v>179</v>
      </c>
      <c r="B44" s="31">
        <v>13644.5558</v>
      </c>
      <c r="C44" s="31">
        <v>10583.2876</v>
      </c>
      <c r="D44" s="31">
        <v>9565.3100849900002</v>
      </c>
      <c r="E44" s="31">
        <f t="shared" si="8"/>
        <v>1017.9775150099995</v>
      </c>
      <c r="F44" s="31">
        <f t="shared" si="9"/>
        <v>90.381273253785537</v>
      </c>
    </row>
    <row r="45" spans="1:6" ht="15.75" x14ac:dyDescent="0.25">
      <c r="A45" s="17" t="s">
        <v>180</v>
      </c>
      <c r="B45" s="31">
        <v>1705.6115</v>
      </c>
      <c r="C45" s="31">
        <v>1323.0261</v>
      </c>
      <c r="D45" s="31">
        <v>1174.2322575399999</v>
      </c>
      <c r="E45" s="31">
        <f t="shared" si="8"/>
        <v>148.79384246000018</v>
      </c>
      <c r="F45" s="31">
        <f t="shared" si="9"/>
        <v>88.753521758943364</v>
      </c>
    </row>
    <row r="46" spans="1:6" ht="15.75" x14ac:dyDescent="0.25">
      <c r="A46" s="17" t="s">
        <v>181</v>
      </c>
      <c r="B46" s="31">
        <v>12179.7196</v>
      </c>
      <c r="C46" s="31">
        <v>9089.9313999999995</v>
      </c>
      <c r="D46" s="31">
        <v>8442.2958204999995</v>
      </c>
      <c r="E46" s="31">
        <f t="shared" si="8"/>
        <v>647.63557949999995</v>
      </c>
      <c r="F46" s="31">
        <f t="shared" si="9"/>
        <v>92.87524238631768</v>
      </c>
    </row>
    <row r="47" spans="1:6" ht="15.75" x14ac:dyDescent="0.25">
      <c r="A47" s="17" t="s">
        <v>182</v>
      </c>
      <c r="B47" s="31">
        <v>927.07590000000005</v>
      </c>
      <c r="C47" s="31">
        <v>784.23030000000006</v>
      </c>
      <c r="D47" s="31">
        <v>629.31486059999997</v>
      </c>
      <c r="E47" s="31">
        <f t="shared" si="8"/>
        <v>154.91543940000008</v>
      </c>
      <c r="F47" s="31">
        <f t="shared" si="9"/>
        <v>80.246180312084334</v>
      </c>
    </row>
    <row r="48" spans="1:6" ht="15.75" x14ac:dyDescent="0.25">
      <c r="A48" s="17" t="s">
        <v>183</v>
      </c>
      <c r="B48" s="31">
        <v>243.81299999999999</v>
      </c>
      <c r="C48" s="31">
        <v>235.65860000000001</v>
      </c>
      <c r="D48" s="31">
        <v>220.29469</v>
      </c>
      <c r="E48" s="31">
        <f t="shared" si="8"/>
        <v>15.363910000000004</v>
      </c>
      <c r="F48" s="31">
        <f t="shared" si="9"/>
        <v>93.480437378478868</v>
      </c>
    </row>
    <row r="49" spans="1:6" ht="15.75" x14ac:dyDescent="0.25">
      <c r="A49" s="17" t="s">
        <v>184</v>
      </c>
      <c r="B49" s="31">
        <v>189.745</v>
      </c>
      <c r="C49" s="31">
        <v>189.54499999999999</v>
      </c>
      <c r="D49" s="31">
        <v>187.62370000000001</v>
      </c>
      <c r="E49" s="31">
        <f t="shared" si="8"/>
        <v>1.9212999999999738</v>
      </c>
      <c r="F49" s="31">
        <f t="shared" si="9"/>
        <v>98.986362077606913</v>
      </c>
    </row>
    <row r="50" spans="1:6" ht="15.75" x14ac:dyDescent="0.25">
      <c r="A50" s="17" t="s">
        <v>185</v>
      </c>
      <c r="B50" s="31">
        <v>26.6</v>
      </c>
      <c r="C50" s="31">
        <v>20.8</v>
      </c>
      <c r="D50" s="31">
        <v>16.989939999999997</v>
      </c>
      <c r="E50" s="31">
        <f t="shared" si="8"/>
        <v>3.8100600000000036</v>
      </c>
      <c r="F50" s="31">
        <f t="shared" si="9"/>
        <v>81.682403846153832</v>
      </c>
    </row>
    <row r="51" spans="1:6" ht="15.75" x14ac:dyDescent="0.25">
      <c r="A51" s="17" t="s">
        <v>186</v>
      </c>
      <c r="B51" s="31">
        <v>27.468</v>
      </c>
      <c r="C51" s="31">
        <v>25.313599999999997</v>
      </c>
      <c r="D51" s="31">
        <v>15.681049999999999</v>
      </c>
      <c r="E51" s="31">
        <f t="shared" si="8"/>
        <v>9.6325499999999984</v>
      </c>
      <c r="F51" s="31">
        <f t="shared" si="9"/>
        <v>61.947135136843436</v>
      </c>
    </row>
    <row r="52" spans="1:6" ht="15.75" x14ac:dyDescent="0.25">
      <c r="A52" s="17" t="s">
        <v>187</v>
      </c>
      <c r="B52" s="31">
        <v>1878.9949999999999</v>
      </c>
      <c r="C52" s="31">
        <v>1852.2184</v>
      </c>
      <c r="D52" s="31">
        <v>1424.6452059999999</v>
      </c>
      <c r="E52" s="31">
        <f t="shared" si="8"/>
        <v>427.57319400000006</v>
      </c>
      <c r="F52" s="31">
        <f t="shared" si="9"/>
        <v>76.915616754482087</v>
      </c>
    </row>
    <row r="53" spans="1:6" ht="15.75" x14ac:dyDescent="0.25">
      <c r="A53" s="17" t="s">
        <v>188</v>
      </c>
      <c r="B53" s="31">
        <v>470.2278</v>
      </c>
      <c r="C53" s="31">
        <v>433.64690000000002</v>
      </c>
      <c r="D53" s="31">
        <v>255.00419399999998</v>
      </c>
      <c r="E53" s="31">
        <f t="shared" si="8"/>
        <v>178.64270600000003</v>
      </c>
      <c r="F53" s="31">
        <f t="shared" si="9"/>
        <v>58.804569800914052</v>
      </c>
    </row>
    <row r="54" spans="1:6" ht="15.75" x14ac:dyDescent="0.25">
      <c r="A54" s="17" t="s">
        <v>189</v>
      </c>
      <c r="B54" s="31">
        <v>2497.9241000000002</v>
      </c>
      <c r="C54" s="31">
        <v>2185.2203</v>
      </c>
      <c r="D54" s="31">
        <v>1859.9988165699999</v>
      </c>
      <c r="E54" s="31">
        <f t="shared" si="8"/>
        <v>325.22148343000003</v>
      </c>
      <c r="F54" s="31">
        <f t="shared" si="9"/>
        <v>85.117222120350974</v>
      </c>
    </row>
    <row r="55" spans="1:6" ht="15.75" x14ac:dyDescent="0.25">
      <c r="A55" s="17" t="s">
        <v>190</v>
      </c>
      <c r="B55" s="31">
        <v>12673.3526</v>
      </c>
      <c r="C55" s="31">
        <v>10907.776199999998</v>
      </c>
      <c r="D55" s="31">
        <v>8314.7319781299993</v>
      </c>
      <c r="E55" s="31">
        <f t="shared" si="8"/>
        <v>2593.0442218699991</v>
      </c>
      <c r="F55" s="31">
        <f t="shared" si="9"/>
        <v>76.22756303095035</v>
      </c>
    </row>
    <row r="56" spans="1:6" ht="15.75" x14ac:dyDescent="0.25">
      <c r="A56" s="17" t="s">
        <v>191</v>
      </c>
      <c r="B56" s="31">
        <v>399.93559999999997</v>
      </c>
      <c r="C56" s="31">
        <v>332.5</v>
      </c>
      <c r="D56" s="31">
        <v>297.97290752000004</v>
      </c>
      <c r="E56" s="31">
        <f t="shared" si="8"/>
        <v>34.527092479999965</v>
      </c>
      <c r="F56" s="31">
        <f t="shared" si="9"/>
        <v>89.615912036090236</v>
      </c>
    </row>
    <row r="57" spans="1:6" ht="15.75" x14ac:dyDescent="0.25">
      <c r="A57" s="17" t="s">
        <v>192</v>
      </c>
      <c r="B57" s="31">
        <v>1495.0048999999999</v>
      </c>
      <c r="C57" s="31">
        <v>1181.4521000000002</v>
      </c>
      <c r="D57" s="31">
        <v>805.90079117999994</v>
      </c>
      <c r="E57" s="31">
        <f t="shared" si="8"/>
        <v>375.55130882000026</v>
      </c>
      <c r="F57" s="31">
        <f t="shared" si="9"/>
        <v>68.212735089302384</v>
      </c>
    </row>
    <row r="58" spans="1:6" ht="15.75" x14ac:dyDescent="0.25">
      <c r="A58" s="17" t="s">
        <v>193</v>
      </c>
      <c r="B58" s="31">
        <v>605</v>
      </c>
      <c r="C58" s="31">
        <v>400</v>
      </c>
      <c r="D58" s="31">
        <v>284.69216318000002</v>
      </c>
      <c r="E58" s="31">
        <f t="shared" si="8"/>
        <v>115.30783681999998</v>
      </c>
      <c r="F58" s="31">
        <f t="shared" si="9"/>
        <v>71.173040795000006</v>
      </c>
    </row>
    <row r="59" spans="1:6" ht="15.75" x14ac:dyDescent="0.25">
      <c r="A59" s="17" t="s">
        <v>194</v>
      </c>
      <c r="B59" s="31">
        <v>890.00490000000002</v>
      </c>
      <c r="C59" s="31">
        <v>781.45209999999997</v>
      </c>
      <c r="D59" s="31">
        <v>521.20862799999998</v>
      </c>
      <c r="E59" s="31">
        <f t="shared" si="8"/>
        <v>260.243472</v>
      </c>
      <c r="F59" s="31">
        <f t="shared" si="9"/>
        <v>66.697450553911111</v>
      </c>
    </row>
    <row r="60" spans="1:6" ht="15.75" x14ac:dyDescent="0.25">
      <c r="A60" s="17" t="s">
        <v>195</v>
      </c>
      <c r="B60" s="31">
        <v>25995.600600000002</v>
      </c>
      <c r="C60" s="31">
        <v>21737.814100000003</v>
      </c>
      <c r="D60" s="31">
        <v>14473.66264857</v>
      </c>
      <c r="E60" s="31">
        <f t="shared" si="8"/>
        <v>7264.1514514300034</v>
      </c>
      <c r="F60" s="31">
        <f t="shared" si="9"/>
        <v>66.582879870014153</v>
      </c>
    </row>
    <row r="61" spans="1:6" ht="15.75" x14ac:dyDescent="0.25">
      <c r="A61" s="17" t="s">
        <v>196</v>
      </c>
      <c r="B61" s="31">
        <v>3874.5942</v>
      </c>
      <c r="C61" s="31">
        <v>3250</v>
      </c>
      <c r="D61" s="31">
        <v>2162.3861219999999</v>
      </c>
      <c r="E61" s="31">
        <f t="shared" si="8"/>
        <v>1087.6138780000001</v>
      </c>
      <c r="F61" s="31">
        <f t="shared" si="9"/>
        <v>66.534957599999998</v>
      </c>
    </row>
    <row r="62" spans="1:6" ht="15.75" x14ac:dyDescent="0.25">
      <c r="A62" s="17" t="s">
        <v>197</v>
      </c>
      <c r="B62" s="31">
        <v>22121.006399999998</v>
      </c>
      <c r="C62" s="31">
        <v>18487.814100000003</v>
      </c>
      <c r="D62" s="31">
        <v>12311.27652657</v>
      </c>
      <c r="E62" s="31">
        <f t="shared" si="8"/>
        <v>6176.5375734300032</v>
      </c>
      <c r="F62" s="31">
        <f t="shared" si="9"/>
        <v>66.591304196259728</v>
      </c>
    </row>
    <row r="63" spans="1:6" ht="15.75" x14ac:dyDescent="0.25">
      <c r="A63" s="17" t="s">
        <v>198</v>
      </c>
      <c r="B63" s="31">
        <v>6332.06</v>
      </c>
      <c r="C63" s="31">
        <v>4657.7047999999995</v>
      </c>
      <c r="D63" s="31">
        <v>2494.4002683000003</v>
      </c>
      <c r="E63" s="31">
        <f t="shared" si="8"/>
        <v>2163.3045316999992</v>
      </c>
      <c r="F63" s="31">
        <f t="shared" si="9"/>
        <v>53.554279959949383</v>
      </c>
    </row>
  </sheetData>
  <mergeCells count="7">
    <mergeCell ref="A1:I1"/>
    <mergeCell ref="A5:A6"/>
    <mergeCell ref="B5:B6"/>
    <mergeCell ref="C5:D5"/>
    <mergeCell ref="E5:E6"/>
    <mergeCell ref="F5:G5"/>
    <mergeCell ref="H5:I5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A8783-350B-46B9-82D5-5A90F70CA154}">
  <dimension ref="A1:J21"/>
  <sheetViews>
    <sheetView tabSelected="1" workbookViewId="0">
      <selection activeCell="E15" sqref="E15"/>
    </sheetView>
  </sheetViews>
  <sheetFormatPr defaultRowHeight="14.25" x14ac:dyDescent="0.2"/>
  <cols>
    <col min="1" max="1" width="6" style="33" customWidth="1"/>
    <col min="2" max="2" width="15.5703125" style="33" customWidth="1"/>
    <col min="3" max="3" width="9" style="33" customWidth="1"/>
    <col min="4" max="4" width="9.28515625" style="33" customWidth="1"/>
    <col min="5" max="5" width="8.85546875" style="33" customWidth="1"/>
    <col min="6" max="6" width="6.42578125" style="33" customWidth="1"/>
    <col min="7" max="7" width="7" style="33" customWidth="1"/>
    <col min="8" max="8" width="9.140625" style="33"/>
    <col min="9" max="10" width="11.5703125" style="33" bestFit="1" customWidth="1"/>
    <col min="11" max="16384" width="9.140625" style="33"/>
  </cols>
  <sheetData>
    <row r="1" spans="1:10" ht="25.5" x14ac:dyDescent="0.2">
      <c r="A1" s="32" t="s">
        <v>199</v>
      </c>
      <c r="B1" s="32" t="s">
        <v>200</v>
      </c>
      <c r="C1" s="32" t="s">
        <v>223</v>
      </c>
      <c r="D1" s="32" t="s">
        <v>224</v>
      </c>
      <c r="E1" s="32" t="s">
        <v>225</v>
      </c>
      <c r="F1" s="32" t="s">
        <v>174</v>
      </c>
      <c r="G1" s="32" t="s">
        <v>130</v>
      </c>
    </row>
    <row r="2" spans="1:10" x14ac:dyDescent="0.2">
      <c r="A2" s="34">
        <v>1</v>
      </c>
      <c r="B2" s="35" t="s">
        <v>201</v>
      </c>
      <c r="C2" s="36"/>
      <c r="D2" s="36"/>
      <c r="E2" s="36"/>
      <c r="F2" s="37">
        <f>+D2-E2</f>
        <v>0</v>
      </c>
      <c r="G2" s="38" t="e">
        <f>+E2/D2*100</f>
        <v>#DIV/0!</v>
      </c>
      <c r="I2" s="39"/>
      <c r="J2" s="39"/>
    </row>
    <row r="3" spans="1:10" x14ac:dyDescent="0.2">
      <c r="A3" s="34">
        <v>2</v>
      </c>
      <c r="B3" s="35" t="s">
        <v>202</v>
      </c>
      <c r="C3" s="36"/>
      <c r="D3" s="36"/>
      <c r="E3" s="36"/>
      <c r="F3" s="37">
        <f t="shared" ref="F3:F21" si="0">+D3-E3</f>
        <v>0</v>
      </c>
      <c r="G3" s="38" t="e">
        <f t="shared" ref="G3:G21" si="1">+E3/D3*100</f>
        <v>#DIV/0!</v>
      </c>
      <c r="I3" s="39"/>
      <c r="J3" s="39"/>
    </row>
    <row r="4" spans="1:10" x14ac:dyDescent="0.2">
      <c r="A4" s="34">
        <v>3</v>
      </c>
      <c r="B4" s="35" t="s">
        <v>203</v>
      </c>
      <c r="C4" s="36"/>
      <c r="D4" s="36"/>
      <c r="E4" s="36"/>
      <c r="F4" s="37">
        <f t="shared" si="0"/>
        <v>0</v>
      </c>
      <c r="G4" s="38" t="e">
        <f t="shared" si="1"/>
        <v>#DIV/0!</v>
      </c>
      <c r="I4" s="39"/>
      <c r="J4" s="39"/>
    </row>
    <row r="5" spans="1:10" x14ac:dyDescent="0.2">
      <c r="A5" s="34">
        <v>4</v>
      </c>
      <c r="B5" s="35" t="s">
        <v>204</v>
      </c>
      <c r="C5" s="36"/>
      <c r="D5" s="36"/>
      <c r="E5" s="36"/>
      <c r="F5" s="37">
        <f t="shared" si="0"/>
        <v>0</v>
      </c>
      <c r="G5" s="38" t="e">
        <f t="shared" si="1"/>
        <v>#DIV/0!</v>
      </c>
      <c r="I5" s="39"/>
      <c r="J5" s="39"/>
    </row>
    <row r="6" spans="1:10" x14ac:dyDescent="0.2">
      <c r="A6" s="34">
        <v>5</v>
      </c>
      <c r="B6" s="35" t="s">
        <v>205</v>
      </c>
      <c r="C6" s="36"/>
      <c r="D6" s="36"/>
      <c r="E6" s="36"/>
      <c r="F6" s="37">
        <f t="shared" si="0"/>
        <v>0</v>
      </c>
      <c r="G6" s="38" t="e">
        <f t="shared" si="1"/>
        <v>#DIV/0!</v>
      </c>
      <c r="I6" s="39"/>
      <c r="J6" s="39"/>
    </row>
    <row r="7" spans="1:10" x14ac:dyDescent="0.2">
      <c r="A7" s="34">
        <v>6</v>
      </c>
      <c r="B7" s="35" t="s">
        <v>206</v>
      </c>
      <c r="C7" s="36"/>
      <c r="D7" s="36"/>
      <c r="E7" s="36"/>
      <c r="F7" s="37">
        <f t="shared" si="0"/>
        <v>0</v>
      </c>
      <c r="G7" s="38" t="e">
        <f t="shared" si="1"/>
        <v>#DIV/0!</v>
      </c>
      <c r="I7" s="39"/>
      <c r="J7" s="39"/>
    </row>
    <row r="8" spans="1:10" x14ac:dyDescent="0.2">
      <c r="A8" s="34">
        <v>7</v>
      </c>
      <c r="B8" s="35" t="s">
        <v>207</v>
      </c>
      <c r="C8" s="36"/>
      <c r="D8" s="36"/>
      <c r="E8" s="36"/>
      <c r="F8" s="37">
        <f t="shared" si="0"/>
        <v>0</v>
      </c>
      <c r="G8" s="38" t="e">
        <f t="shared" si="1"/>
        <v>#DIV/0!</v>
      </c>
      <c r="I8" s="39"/>
      <c r="J8" s="39"/>
    </row>
    <row r="9" spans="1:10" x14ac:dyDescent="0.2">
      <c r="A9" s="34">
        <v>8</v>
      </c>
      <c r="B9" s="35" t="s">
        <v>208</v>
      </c>
      <c r="C9" s="36"/>
      <c r="D9" s="36"/>
      <c r="E9" s="36"/>
      <c r="F9" s="37">
        <f t="shared" si="0"/>
        <v>0</v>
      </c>
      <c r="G9" s="38" t="e">
        <f t="shared" si="1"/>
        <v>#DIV/0!</v>
      </c>
      <c r="I9" s="39"/>
      <c r="J9" s="39"/>
    </row>
    <row r="10" spans="1:10" x14ac:dyDescent="0.2">
      <c r="A10" s="34">
        <v>9</v>
      </c>
      <c r="B10" s="35" t="s">
        <v>209</v>
      </c>
      <c r="C10" s="36"/>
      <c r="D10" s="36"/>
      <c r="E10" s="36"/>
      <c r="F10" s="37">
        <f t="shared" si="0"/>
        <v>0</v>
      </c>
      <c r="G10" s="38" t="e">
        <f t="shared" si="1"/>
        <v>#DIV/0!</v>
      </c>
      <c r="I10" s="39"/>
      <c r="J10" s="39"/>
    </row>
    <row r="11" spans="1:10" x14ac:dyDescent="0.2">
      <c r="A11" s="34">
        <v>10</v>
      </c>
      <c r="B11" s="35" t="s">
        <v>210</v>
      </c>
      <c r="C11" s="36"/>
      <c r="D11" s="36"/>
      <c r="E11" s="36"/>
      <c r="F11" s="37">
        <f t="shared" si="0"/>
        <v>0</v>
      </c>
      <c r="G11" s="38" t="e">
        <f t="shared" si="1"/>
        <v>#DIV/0!</v>
      </c>
      <c r="I11" s="39"/>
      <c r="J11" s="39"/>
    </row>
    <row r="12" spans="1:10" x14ac:dyDescent="0.2">
      <c r="A12" s="34">
        <v>11</v>
      </c>
      <c r="B12" s="35" t="s">
        <v>211</v>
      </c>
      <c r="C12" s="36"/>
      <c r="D12" s="36"/>
      <c r="E12" s="36"/>
      <c r="F12" s="37">
        <f t="shared" si="0"/>
        <v>0</v>
      </c>
      <c r="G12" s="38" t="e">
        <f t="shared" si="1"/>
        <v>#DIV/0!</v>
      </c>
      <c r="I12" s="39"/>
      <c r="J12" s="39"/>
    </row>
    <row r="13" spans="1:10" x14ac:dyDescent="0.2">
      <c r="A13" s="34">
        <v>12</v>
      </c>
      <c r="B13" s="35" t="s">
        <v>212</v>
      </c>
      <c r="C13" s="36"/>
      <c r="D13" s="36"/>
      <c r="E13" s="36"/>
      <c r="F13" s="37">
        <f t="shared" si="0"/>
        <v>0</v>
      </c>
      <c r="G13" s="38" t="e">
        <f t="shared" si="1"/>
        <v>#DIV/0!</v>
      </c>
      <c r="I13" s="39"/>
      <c r="J13" s="39"/>
    </row>
    <row r="14" spans="1:10" x14ac:dyDescent="0.2">
      <c r="A14" s="34">
        <v>13</v>
      </c>
      <c r="B14" s="35" t="s">
        <v>213</v>
      </c>
      <c r="C14" s="36"/>
      <c r="D14" s="36"/>
      <c r="E14" s="36"/>
      <c r="F14" s="37">
        <f t="shared" si="0"/>
        <v>0</v>
      </c>
      <c r="G14" s="38" t="e">
        <f t="shared" si="1"/>
        <v>#DIV/0!</v>
      </c>
      <c r="I14" s="39"/>
      <c r="J14" s="39"/>
    </row>
    <row r="15" spans="1:10" x14ac:dyDescent="0.2">
      <c r="A15" s="34">
        <v>14</v>
      </c>
      <c r="B15" s="35" t="s">
        <v>214</v>
      </c>
      <c r="C15" s="36"/>
      <c r="D15" s="36"/>
      <c r="E15" s="36"/>
      <c r="F15" s="37">
        <f t="shared" si="0"/>
        <v>0</v>
      </c>
      <c r="G15" s="38" t="e">
        <f t="shared" si="1"/>
        <v>#DIV/0!</v>
      </c>
      <c r="I15" s="39"/>
      <c r="J15" s="39"/>
    </row>
    <row r="16" spans="1:10" x14ac:dyDescent="0.2">
      <c r="A16" s="34">
        <v>15</v>
      </c>
      <c r="B16" s="35" t="s">
        <v>215</v>
      </c>
      <c r="C16" s="36"/>
      <c r="D16" s="36"/>
      <c r="E16" s="36"/>
      <c r="F16" s="37">
        <f t="shared" si="0"/>
        <v>0</v>
      </c>
      <c r="G16" s="38" t="e">
        <f t="shared" si="1"/>
        <v>#DIV/0!</v>
      </c>
      <c r="I16" s="39"/>
      <c r="J16" s="39"/>
    </row>
    <row r="17" spans="1:10" x14ac:dyDescent="0.2">
      <c r="A17" s="34">
        <v>16</v>
      </c>
      <c r="B17" s="35" t="s">
        <v>216</v>
      </c>
      <c r="C17" s="36"/>
      <c r="D17" s="36"/>
      <c r="E17" s="36"/>
      <c r="F17" s="37">
        <f t="shared" si="0"/>
        <v>0</v>
      </c>
      <c r="G17" s="38" t="e">
        <f t="shared" si="1"/>
        <v>#DIV/0!</v>
      </c>
      <c r="I17" s="39"/>
      <c r="J17" s="39"/>
    </row>
    <row r="18" spans="1:10" x14ac:dyDescent="0.2">
      <c r="A18" s="34">
        <v>17</v>
      </c>
      <c r="B18" s="35" t="s">
        <v>217</v>
      </c>
      <c r="C18" s="36"/>
      <c r="D18" s="36"/>
      <c r="E18" s="36"/>
      <c r="F18" s="37">
        <f t="shared" si="0"/>
        <v>0</v>
      </c>
      <c r="G18" s="38" t="e">
        <f t="shared" si="1"/>
        <v>#DIV/0!</v>
      </c>
      <c r="I18" s="39"/>
      <c r="J18" s="39"/>
    </row>
    <row r="19" spans="1:10" ht="15" x14ac:dyDescent="0.2">
      <c r="A19" s="40"/>
      <c r="B19" s="41" t="s">
        <v>218</v>
      </c>
      <c r="C19" s="42">
        <f>SUM(C2:C18)</f>
        <v>0</v>
      </c>
      <c r="D19" s="42">
        <f t="shared" ref="D19" si="2">SUM(D2:D18)</f>
        <v>0</v>
      </c>
      <c r="E19" s="42">
        <f>SUM(E2:E18)</f>
        <v>0</v>
      </c>
      <c r="F19" s="43">
        <f t="shared" si="0"/>
        <v>0</v>
      </c>
      <c r="G19" s="44" t="e">
        <f t="shared" si="1"/>
        <v>#DIV/0!</v>
      </c>
      <c r="I19" s="39"/>
      <c r="J19" s="39"/>
    </row>
    <row r="20" spans="1:10" x14ac:dyDescent="0.2">
      <c r="A20" s="34">
        <v>18</v>
      </c>
      <c r="B20" s="35" t="s">
        <v>219</v>
      </c>
      <c r="C20" s="45"/>
      <c r="D20" s="45"/>
      <c r="E20" s="45"/>
      <c r="F20" s="37">
        <f t="shared" si="0"/>
        <v>0</v>
      </c>
      <c r="G20" s="38" t="e">
        <f t="shared" si="1"/>
        <v>#DIV/0!</v>
      </c>
      <c r="I20" s="39"/>
      <c r="J20" s="39"/>
    </row>
    <row r="21" spans="1:10" ht="15" x14ac:dyDescent="0.2">
      <c r="A21" s="40"/>
      <c r="B21" s="41" t="s">
        <v>220</v>
      </c>
      <c r="C21" s="42">
        <f>+C19+C20</f>
        <v>0</v>
      </c>
      <c r="D21" s="42">
        <f t="shared" ref="D21" si="3">+D19+D20</f>
        <v>0</v>
      </c>
      <c r="E21" s="42">
        <f>+E19+E20</f>
        <v>0</v>
      </c>
      <c r="F21" s="43">
        <f t="shared" si="0"/>
        <v>0</v>
      </c>
      <c r="G21" s="44" t="e">
        <f t="shared" si="1"/>
        <v>#DIV/0!</v>
      </c>
      <c r="I21" s="39"/>
      <c r="J21" s="39"/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B5C33-E045-4505-B9B6-051D40CEBDF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87C37-1096-4824-8F1C-D722F2846C7F}">
  <dimension ref="A1:I200"/>
  <sheetViews>
    <sheetView topLeftCell="A193" zoomScaleNormal="100" workbookViewId="0">
      <selection activeCell="C215" sqref="C215"/>
    </sheetView>
  </sheetViews>
  <sheetFormatPr defaultRowHeight="15" x14ac:dyDescent="0.25"/>
  <cols>
    <col min="1" max="1" width="48.5703125" customWidth="1"/>
    <col min="2" max="5" width="13.42578125" customWidth="1"/>
    <col min="6" max="6" width="12.85546875" customWidth="1"/>
    <col min="8" max="8" width="13.140625" customWidth="1"/>
    <col min="9" max="9" width="7.85546875" customWidth="1"/>
  </cols>
  <sheetData>
    <row r="1" spans="1:9" s="2" customFormat="1" ht="15" customHeight="1" x14ac:dyDescent="0.25">
      <c r="A1" s="47" t="s">
        <v>59</v>
      </c>
      <c r="B1" s="47"/>
      <c r="C1" s="47"/>
      <c r="D1" s="47"/>
      <c r="E1" s="47"/>
      <c r="F1" s="47"/>
      <c r="G1" s="47"/>
      <c r="H1" s="47"/>
      <c r="I1" s="47"/>
    </row>
    <row r="2" spans="1:9" s="2" customFormat="1" x14ac:dyDescent="0.25">
      <c r="A2" s="3"/>
      <c r="B2" s="3"/>
      <c r="C2" s="3"/>
      <c r="D2" s="3"/>
      <c r="E2" s="3"/>
      <c r="F2" s="3"/>
      <c r="H2" s="3"/>
    </row>
    <row r="3" spans="1:9" s="2" customFormat="1" x14ac:dyDescent="0.25">
      <c r="A3" s="3"/>
      <c r="B3" s="3"/>
      <c r="C3" s="3"/>
      <c r="D3" s="3"/>
      <c r="E3" s="3"/>
      <c r="F3" s="3"/>
      <c r="H3" s="3"/>
    </row>
    <row r="4" spans="1:9" s="2" customFormat="1" x14ac:dyDescent="0.25">
      <c r="A4" t="s">
        <v>60</v>
      </c>
      <c r="F4" s="4"/>
      <c r="G4" s="4"/>
      <c r="H4" s="4"/>
      <c r="I4" s="4" t="s">
        <v>44</v>
      </c>
    </row>
    <row r="5" spans="1:9" s="2" customFormat="1" ht="44.25" customHeight="1" x14ac:dyDescent="0.25">
      <c r="A5" s="48" t="s">
        <v>45</v>
      </c>
      <c r="B5" s="48" t="s">
        <v>46</v>
      </c>
      <c r="C5" s="50" t="s">
        <v>47</v>
      </c>
      <c r="D5" s="51"/>
      <c r="E5" s="48" t="s">
        <v>48</v>
      </c>
      <c r="F5" s="52" t="s">
        <v>49</v>
      </c>
      <c r="G5" s="53"/>
      <c r="H5" s="52" t="s">
        <v>50</v>
      </c>
      <c r="I5" s="53"/>
    </row>
    <row r="6" spans="1:9" s="2" customFormat="1" ht="45" x14ac:dyDescent="0.25">
      <c r="A6" s="49"/>
      <c r="B6" s="49"/>
      <c r="C6" s="5" t="s">
        <v>51</v>
      </c>
      <c r="D6" s="5" t="s">
        <v>52</v>
      </c>
      <c r="E6" s="49"/>
      <c r="F6" s="6" t="s">
        <v>53</v>
      </c>
      <c r="G6" s="6" t="s">
        <v>54</v>
      </c>
      <c r="H6" s="6" t="s">
        <v>53</v>
      </c>
      <c r="I6" s="6" t="s">
        <v>54</v>
      </c>
    </row>
    <row r="7" spans="1:9" s="2" customForma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 t="s">
        <v>55</v>
      </c>
      <c r="G7" s="5" t="s">
        <v>56</v>
      </c>
      <c r="H7" s="5" t="s">
        <v>57</v>
      </c>
      <c r="I7" s="5" t="s">
        <v>58</v>
      </c>
    </row>
    <row r="8" spans="1:9" x14ac:dyDescent="0.25">
      <c r="A8" s="1" t="s">
        <v>0</v>
      </c>
      <c r="B8" s="7">
        <v>48603062.441210002</v>
      </c>
      <c r="C8" s="7">
        <v>73244775.400000006</v>
      </c>
      <c r="D8" s="7">
        <v>73244775.400000006</v>
      </c>
      <c r="E8" s="7">
        <v>74185350.168289989</v>
      </c>
      <c r="F8" s="7">
        <f t="shared" ref="F8:F50" si="0">+D8-E8</f>
        <v>-940574.76828998327</v>
      </c>
      <c r="G8" s="7">
        <f t="shared" ref="G8:G50" si="1">+E8/D8*100</f>
        <v>101.28415271007847</v>
      </c>
      <c r="H8" s="7">
        <f t="shared" ref="H8:H50" si="2">+E8-B8</f>
        <v>25582287.727079988</v>
      </c>
      <c r="I8" s="25">
        <f t="shared" ref="I8:I50" si="3">+E8/B8*100</f>
        <v>152.6351354053547</v>
      </c>
    </row>
    <row r="9" spans="1:9" x14ac:dyDescent="0.25">
      <c r="A9" t="s">
        <v>1</v>
      </c>
      <c r="B9" s="8">
        <v>32664825.23748</v>
      </c>
      <c r="C9" s="8">
        <v>46015889.399999999</v>
      </c>
      <c r="D9" s="8">
        <v>46015889.399999999</v>
      </c>
      <c r="E9" s="8">
        <v>49471877.198749997</v>
      </c>
      <c r="F9" s="8">
        <f t="shared" si="0"/>
        <v>-3455987.7987499982</v>
      </c>
      <c r="G9" s="8">
        <f t="shared" si="1"/>
        <v>107.51042269053697</v>
      </c>
      <c r="H9" s="8">
        <f t="shared" si="2"/>
        <v>16807051.961269997</v>
      </c>
      <c r="I9" s="9">
        <f t="shared" si="3"/>
        <v>151.45305948854545</v>
      </c>
    </row>
    <row r="10" spans="1:9" x14ac:dyDescent="0.25">
      <c r="A10" t="s">
        <v>2</v>
      </c>
      <c r="B10" s="8">
        <v>7964577.0512899999</v>
      </c>
      <c r="C10" s="8">
        <v>9022816.4000000004</v>
      </c>
      <c r="D10" s="8">
        <v>9022816.4000000004</v>
      </c>
      <c r="E10" s="8">
        <v>10542116.545809999</v>
      </c>
      <c r="F10" s="8">
        <f t="shared" si="0"/>
        <v>-1519300.1458099987</v>
      </c>
      <c r="G10" s="8">
        <f t="shared" si="1"/>
        <v>116.8384247052838</v>
      </c>
      <c r="H10" s="8">
        <f t="shared" si="2"/>
        <v>2577539.4945199993</v>
      </c>
      <c r="I10" s="9">
        <f t="shared" si="3"/>
        <v>132.36254075917969</v>
      </c>
    </row>
    <row r="11" spans="1:9" x14ac:dyDescent="0.25">
      <c r="A11" t="s">
        <v>3</v>
      </c>
      <c r="B11" s="8">
        <v>7873852.52171</v>
      </c>
      <c r="C11" s="8">
        <v>9272816.4000000004</v>
      </c>
      <c r="D11" s="8">
        <v>9272816.4000000004</v>
      </c>
      <c r="E11" s="8">
        <v>10703938.326169999</v>
      </c>
      <c r="F11" s="8">
        <f t="shared" si="0"/>
        <v>-1431121.9261699989</v>
      </c>
      <c r="G11" s="8">
        <f t="shared" si="1"/>
        <v>115.43351948788718</v>
      </c>
      <c r="H11" s="8">
        <f t="shared" si="2"/>
        <v>2830085.8044599993</v>
      </c>
      <c r="I11" s="9">
        <f t="shared" si="3"/>
        <v>135.94283480236402</v>
      </c>
    </row>
    <row r="12" spans="1:9" x14ac:dyDescent="0.25">
      <c r="A12" t="s">
        <v>4</v>
      </c>
      <c r="B12" s="8">
        <v>6491129.5112600001</v>
      </c>
      <c r="C12" s="8">
        <v>8055723.2000000002</v>
      </c>
      <c r="D12" s="8">
        <v>8055723.2000000002</v>
      </c>
      <c r="E12" s="8">
        <v>9348270.1271599997</v>
      </c>
      <c r="F12" s="8">
        <f t="shared" si="0"/>
        <v>-1292546.9271599995</v>
      </c>
      <c r="G12" s="8">
        <f t="shared" si="1"/>
        <v>116.04507621562765</v>
      </c>
      <c r="H12" s="8">
        <f t="shared" si="2"/>
        <v>2857140.6158999996</v>
      </c>
      <c r="I12" s="9">
        <f t="shared" si="3"/>
        <v>144.01607780192629</v>
      </c>
    </row>
    <row r="13" spans="1:9" x14ac:dyDescent="0.25">
      <c r="A13" t="s">
        <v>5</v>
      </c>
      <c r="B13" s="8">
        <f>636600.4769+19.8</f>
        <v>636620.27690000006</v>
      </c>
      <c r="C13" s="8">
        <v>443300</v>
      </c>
      <c r="D13" s="8">
        <v>443300</v>
      </c>
      <c r="E13" s="8">
        <f>467880.14001+384</f>
        <v>468264.14000999997</v>
      </c>
      <c r="F13" s="8">
        <f t="shared" si="0"/>
        <v>-24964.140009999974</v>
      </c>
      <c r="G13" s="8">
        <f t="shared" si="1"/>
        <v>105.63143244078501</v>
      </c>
      <c r="H13" s="8">
        <f t="shared" si="2"/>
        <v>-168356.13689000008</v>
      </c>
      <c r="I13" s="9">
        <f t="shared" si="3"/>
        <v>73.554700816347804</v>
      </c>
    </row>
    <row r="14" spans="1:9" x14ac:dyDescent="0.25">
      <c r="A14" t="s">
        <v>6</v>
      </c>
      <c r="B14" s="8">
        <f>622486.02857+22984.8</f>
        <v>645470.82857000001</v>
      </c>
      <c r="C14" s="8">
        <v>679093.2</v>
      </c>
      <c r="D14" s="8">
        <v>679093.2</v>
      </c>
      <c r="E14" s="8">
        <v>762052.46062999999</v>
      </c>
      <c r="F14" s="8">
        <f t="shared" si="0"/>
        <v>-82959.260630000033</v>
      </c>
      <c r="G14" s="8">
        <f t="shared" si="1"/>
        <v>112.2161819069901</v>
      </c>
      <c r="H14" s="8">
        <f t="shared" si="2"/>
        <v>116581.63205999997</v>
      </c>
      <c r="I14" s="9">
        <f t="shared" si="3"/>
        <v>118.06148735153211</v>
      </c>
    </row>
    <row r="15" spans="1:9" x14ac:dyDescent="0.25">
      <c r="A15" t="s">
        <v>7</v>
      </c>
      <c r="B15" s="8">
        <v>100651.74115</v>
      </c>
      <c r="C15" s="8">
        <v>94700</v>
      </c>
      <c r="D15" s="8">
        <v>94700</v>
      </c>
      <c r="E15" s="8">
        <v>125351.59837000001</v>
      </c>
      <c r="F15" s="8">
        <f t="shared" si="0"/>
        <v>-30651.598370000007</v>
      </c>
      <c r="G15" s="8">
        <f t="shared" si="1"/>
        <v>132.36705213305174</v>
      </c>
      <c r="H15" s="8">
        <f t="shared" si="2"/>
        <v>24699.857220000005</v>
      </c>
      <c r="I15" s="9">
        <f t="shared" si="3"/>
        <v>124.53992046018372</v>
      </c>
    </row>
    <row r="16" spans="1:9" x14ac:dyDescent="0.25">
      <c r="A16" t="s">
        <v>8</v>
      </c>
      <c r="B16" s="8">
        <v>-471230.93505999999</v>
      </c>
      <c r="C16" s="8">
        <v>-700000</v>
      </c>
      <c r="D16" s="8">
        <v>-700000</v>
      </c>
      <c r="E16" s="8">
        <v>-611821.78035999998</v>
      </c>
      <c r="F16" s="8">
        <f t="shared" si="0"/>
        <v>-88178.219640000025</v>
      </c>
      <c r="G16" s="8">
        <f t="shared" si="1"/>
        <v>87.403111479999993</v>
      </c>
      <c r="H16" s="8">
        <f t="shared" si="2"/>
        <v>-140590.84529999999</v>
      </c>
      <c r="I16" s="9">
        <f t="shared" si="3"/>
        <v>129.83480812483143</v>
      </c>
    </row>
    <row r="17" spans="1:9" x14ac:dyDescent="0.25">
      <c r="A17" t="s">
        <v>9</v>
      </c>
      <c r="B17" s="8">
        <v>561935.66463999997</v>
      </c>
      <c r="C17" s="8">
        <v>450000</v>
      </c>
      <c r="D17" s="8">
        <v>450000</v>
      </c>
      <c r="E17" s="8">
        <v>450000</v>
      </c>
      <c r="F17" s="8">
        <f t="shared" si="0"/>
        <v>0</v>
      </c>
      <c r="G17" s="8">
        <f t="shared" si="1"/>
        <v>100</v>
      </c>
      <c r="H17" s="8">
        <f t="shared" si="2"/>
        <v>-111935.66463999997</v>
      </c>
      <c r="I17" s="9">
        <f t="shared" si="3"/>
        <v>80.080341632754212</v>
      </c>
    </row>
    <row r="18" spans="1:9" x14ac:dyDescent="0.25">
      <c r="A18" t="s">
        <v>10</v>
      </c>
      <c r="B18" s="8">
        <v>3178687.2779899999</v>
      </c>
      <c r="C18" s="8">
        <v>5820793.2000000002</v>
      </c>
      <c r="D18" s="8">
        <v>5820793.2000000002</v>
      </c>
      <c r="E18" s="8">
        <v>5361163.92282</v>
      </c>
      <c r="F18" s="8">
        <f t="shared" si="0"/>
        <v>459629.27718000021</v>
      </c>
      <c r="G18" s="8">
        <f t="shared" si="1"/>
        <v>92.1036659199643</v>
      </c>
      <c r="H18" s="8">
        <f t="shared" si="2"/>
        <v>2182476.6448300001</v>
      </c>
      <c r="I18" s="9">
        <f t="shared" si="3"/>
        <v>168.6596841388581</v>
      </c>
    </row>
    <row r="19" spans="1:9" x14ac:dyDescent="0.25">
      <c r="A19" t="s">
        <v>11</v>
      </c>
      <c r="B19" s="8">
        <v>1407493.17078</v>
      </c>
      <c r="C19" s="8">
        <v>3643091</v>
      </c>
      <c r="D19" s="8">
        <v>3643091</v>
      </c>
      <c r="E19" s="8">
        <v>3519384.50281</v>
      </c>
      <c r="F19" s="8">
        <f t="shared" si="0"/>
        <v>123706.49719000002</v>
      </c>
      <c r="G19" s="8">
        <f t="shared" si="1"/>
        <v>96.604353358453039</v>
      </c>
      <c r="H19" s="8">
        <f t="shared" si="2"/>
        <v>2111891.3320300002</v>
      </c>
      <c r="I19" s="9">
        <f t="shared" si="3"/>
        <v>250.04629335854176</v>
      </c>
    </row>
    <row r="20" spans="1:9" x14ac:dyDescent="0.25">
      <c r="A20" t="s">
        <v>12</v>
      </c>
      <c r="B20" s="8">
        <v>53407.428999999996</v>
      </c>
      <c r="C20" s="8">
        <v>55004.4</v>
      </c>
      <c r="D20" s="8">
        <v>55004.4</v>
      </c>
      <c r="E20" s="8">
        <v>57447.785000000003</v>
      </c>
      <c r="F20" s="8">
        <f t="shared" si="0"/>
        <v>-2443.385000000002</v>
      </c>
      <c r="G20" s="8">
        <f t="shared" si="1"/>
        <v>104.44216280879348</v>
      </c>
      <c r="H20" s="8">
        <f t="shared" si="2"/>
        <v>4040.356000000007</v>
      </c>
      <c r="I20" s="9">
        <f t="shared" si="3"/>
        <v>107.56515727428109</v>
      </c>
    </row>
    <row r="21" spans="1:9" x14ac:dyDescent="0.25">
      <c r="A21" t="s">
        <v>13</v>
      </c>
      <c r="B21" s="8">
        <v>485127.57321</v>
      </c>
      <c r="C21" s="8">
        <v>400000</v>
      </c>
      <c r="D21" s="8">
        <v>400000</v>
      </c>
      <c r="E21" s="8">
        <v>499007.10636000003</v>
      </c>
      <c r="F21" s="8">
        <f t="shared" si="0"/>
        <v>-99007.106360000034</v>
      </c>
      <c r="G21" s="8">
        <f t="shared" si="1"/>
        <v>124.75177659000001</v>
      </c>
      <c r="H21" s="8">
        <f t="shared" si="2"/>
        <v>13879.533150000032</v>
      </c>
      <c r="I21" s="9">
        <f t="shared" si="3"/>
        <v>102.86100686014643</v>
      </c>
    </row>
    <row r="22" spans="1:9" x14ac:dyDescent="0.25">
      <c r="A22" t="s">
        <v>14</v>
      </c>
      <c r="B22" s="8">
        <v>1232659.105</v>
      </c>
      <c r="C22" s="8">
        <v>1722697.8</v>
      </c>
      <c r="D22" s="8">
        <v>1722697.8</v>
      </c>
      <c r="E22" s="8">
        <v>1285324.52865</v>
      </c>
      <c r="F22" s="8">
        <f t="shared" si="0"/>
        <v>437373.27135000005</v>
      </c>
      <c r="G22" s="8">
        <f t="shared" si="1"/>
        <v>74.611143559247594</v>
      </c>
      <c r="H22" s="8">
        <f t="shared" si="2"/>
        <v>52665.423650000012</v>
      </c>
      <c r="I22" s="9">
        <f t="shared" si="3"/>
        <v>104.27250514244975</v>
      </c>
    </row>
    <row r="23" spans="1:9" x14ac:dyDescent="0.25">
      <c r="A23" t="s">
        <v>15</v>
      </c>
      <c r="B23" s="8">
        <v>21521560.908199999</v>
      </c>
      <c r="C23" s="8">
        <v>31172279.800000001</v>
      </c>
      <c r="D23" s="8">
        <v>31172279.800000001</v>
      </c>
      <c r="E23" s="8">
        <v>33568596.730119996</v>
      </c>
      <c r="F23" s="8">
        <f t="shared" si="0"/>
        <v>-2396316.930119995</v>
      </c>
      <c r="G23" s="8">
        <f t="shared" si="1"/>
        <v>107.68733293007332</v>
      </c>
      <c r="H23" s="8">
        <f t="shared" si="2"/>
        <v>12047035.821919996</v>
      </c>
      <c r="I23" s="9">
        <f t="shared" si="3"/>
        <v>155.97658958523738</v>
      </c>
    </row>
    <row r="24" spans="1:9" x14ac:dyDescent="0.25">
      <c r="A24" t="s">
        <v>16</v>
      </c>
      <c r="B24" s="8">
        <v>479622.26139999996</v>
      </c>
      <c r="C24" s="8">
        <v>537858.19999999995</v>
      </c>
      <c r="D24" s="8">
        <v>537858.19999999995</v>
      </c>
      <c r="E24" s="8">
        <v>539564.70476999995</v>
      </c>
      <c r="F24" s="8">
        <f t="shared" si="0"/>
        <v>-1706.5047699999996</v>
      </c>
      <c r="G24" s="8">
        <f t="shared" si="1"/>
        <v>100.31727781969299</v>
      </c>
      <c r="H24" s="8">
        <f t="shared" si="2"/>
        <v>59942.443369999994</v>
      </c>
      <c r="I24" s="9">
        <f t="shared" si="3"/>
        <v>112.49784428167078</v>
      </c>
    </row>
    <row r="25" spans="1:9" x14ac:dyDescent="0.25">
      <c r="A25" t="s">
        <v>17</v>
      </c>
      <c r="B25" s="8">
        <v>202041.51963</v>
      </c>
      <c r="C25" s="8">
        <v>191000</v>
      </c>
      <c r="D25" s="8">
        <v>191000</v>
      </c>
      <c r="E25" s="8">
        <v>211102.36130000002</v>
      </c>
      <c r="F25" s="8">
        <f t="shared" si="0"/>
        <v>-20102.361300000019</v>
      </c>
      <c r="G25" s="8">
        <f t="shared" si="1"/>
        <v>110.52479649214662</v>
      </c>
      <c r="H25" s="8">
        <f t="shared" si="2"/>
        <v>9060.8416700000234</v>
      </c>
      <c r="I25" s="9">
        <f t="shared" si="3"/>
        <v>104.48464339735378</v>
      </c>
    </row>
    <row r="26" spans="1:9" x14ac:dyDescent="0.25">
      <c r="A26" t="s">
        <v>18</v>
      </c>
      <c r="B26" s="8">
        <v>92647.581999999995</v>
      </c>
      <c r="C26" s="8">
        <v>94000</v>
      </c>
      <c r="D26" s="8">
        <v>94000</v>
      </c>
      <c r="E26" s="8">
        <v>109216.33015000001</v>
      </c>
      <c r="F26" s="8">
        <f t="shared" si="0"/>
        <v>-15216.330150000009</v>
      </c>
      <c r="G26" s="8">
        <f t="shared" si="1"/>
        <v>116.18758526595745</v>
      </c>
      <c r="H26" s="8">
        <f t="shared" si="2"/>
        <v>16568.748150000014</v>
      </c>
      <c r="I26" s="9">
        <f t="shared" si="3"/>
        <v>117.883627173346</v>
      </c>
    </row>
    <row r="27" spans="1:9" x14ac:dyDescent="0.25">
      <c r="A27" t="s">
        <v>19</v>
      </c>
      <c r="B27" s="8">
        <v>184933.15977</v>
      </c>
      <c r="C27" s="8">
        <v>252858.2</v>
      </c>
      <c r="D27" s="8">
        <v>252858.2</v>
      </c>
      <c r="E27" s="8">
        <v>219246.01332</v>
      </c>
      <c r="F27" s="8">
        <f t="shared" si="0"/>
        <v>33612.186680000013</v>
      </c>
      <c r="G27" s="8">
        <f t="shared" si="1"/>
        <v>86.707100390653721</v>
      </c>
      <c r="H27" s="8">
        <f t="shared" si="2"/>
        <v>34312.85355</v>
      </c>
      <c r="I27" s="9">
        <f t="shared" si="3"/>
        <v>118.55419200789876</v>
      </c>
    </row>
    <row r="28" spans="1:9" x14ac:dyDescent="0.25">
      <c r="A28" t="s">
        <v>20</v>
      </c>
      <c r="B28" s="8">
        <v>1611626.1444000001</v>
      </c>
      <c r="C28" s="8">
        <v>2005031.7</v>
      </c>
      <c r="D28" s="8">
        <v>2005031.7</v>
      </c>
      <c r="E28" s="8">
        <v>2158569.7231799997</v>
      </c>
      <c r="F28" s="8">
        <f t="shared" si="0"/>
        <v>-153538.02317999979</v>
      </c>
      <c r="G28" s="8">
        <f t="shared" si="1"/>
        <v>107.65763569623361</v>
      </c>
      <c r="H28" s="8">
        <f t="shared" si="2"/>
        <v>546943.57877999963</v>
      </c>
      <c r="I28" s="9">
        <f t="shared" si="3"/>
        <v>133.93737317308313</v>
      </c>
    </row>
    <row r="29" spans="1:9" x14ac:dyDescent="0.25">
      <c r="A29" t="s">
        <v>21</v>
      </c>
      <c r="B29" s="8">
        <v>852524.15839999996</v>
      </c>
      <c r="C29" s="8">
        <v>1465031.7</v>
      </c>
      <c r="D29" s="8">
        <v>1465031.7</v>
      </c>
      <c r="E29" s="8">
        <v>1241416.65447</v>
      </c>
      <c r="F29" s="8">
        <f t="shared" si="0"/>
        <v>223615.04553</v>
      </c>
      <c r="G29" s="8">
        <f t="shared" si="1"/>
        <v>84.736504641503657</v>
      </c>
      <c r="H29" s="8">
        <f t="shared" si="2"/>
        <v>388892.49606999999</v>
      </c>
      <c r="I29" s="9">
        <f t="shared" si="3"/>
        <v>145.61659540532733</v>
      </c>
    </row>
    <row r="30" spans="1:9" x14ac:dyDescent="0.25">
      <c r="A30" t="s">
        <v>22</v>
      </c>
      <c r="B30" s="8">
        <v>759101.98600000003</v>
      </c>
      <c r="C30" s="8">
        <v>540000</v>
      </c>
      <c r="D30" s="8">
        <v>540000</v>
      </c>
      <c r="E30" s="8">
        <v>917153.06871000002</v>
      </c>
      <c r="F30" s="8">
        <f t="shared" si="0"/>
        <v>-377153.06871000002</v>
      </c>
      <c r="G30" s="8">
        <f t="shared" si="1"/>
        <v>169.84316087222223</v>
      </c>
      <c r="H30" s="8">
        <f t="shared" si="2"/>
        <v>158051.08270999999</v>
      </c>
      <c r="I30" s="9">
        <f t="shared" si="3"/>
        <v>120.82079689223735</v>
      </c>
    </row>
    <row r="31" spans="1:9" x14ac:dyDescent="0.25">
      <c r="A31" t="s">
        <v>23</v>
      </c>
      <c r="B31" s="8">
        <v>19303323.024119999</v>
      </c>
      <c r="C31" s="8">
        <v>28549389.899999999</v>
      </c>
      <c r="D31" s="8">
        <v>28549389.899999999</v>
      </c>
      <c r="E31" s="8">
        <v>30733336.1162</v>
      </c>
      <c r="F31" s="8">
        <f t="shared" si="0"/>
        <v>-2183946.2162000015</v>
      </c>
      <c r="G31" s="8">
        <f t="shared" si="1"/>
        <v>107.64971238912536</v>
      </c>
      <c r="H31" s="8">
        <f t="shared" si="2"/>
        <v>11430013.092080001</v>
      </c>
      <c r="I31" s="9">
        <f t="shared" si="3"/>
        <v>159.21267067746786</v>
      </c>
    </row>
    <row r="32" spans="1:9" x14ac:dyDescent="0.25">
      <c r="A32" t="s">
        <v>24</v>
      </c>
      <c r="B32" s="8">
        <v>531306.55634000001</v>
      </c>
      <c r="C32" s="8">
        <v>551618.9</v>
      </c>
      <c r="D32" s="8">
        <v>551618.9</v>
      </c>
      <c r="E32" s="8">
        <v>466155.60901000001</v>
      </c>
      <c r="F32" s="8">
        <f t="shared" si="0"/>
        <v>85463.290990000009</v>
      </c>
      <c r="G32" s="8">
        <f t="shared" si="1"/>
        <v>84.506823281435786</v>
      </c>
      <c r="H32" s="8">
        <f t="shared" si="2"/>
        <v>-65150.947329999995</v>
      </c>
      <c r="I32" s="9">
        <f t="shared" si="3"/>
        <v>87.737597710292931</v>
      </c>
    </row>
    <row r="33" spans="1:9" x14ac:dyDescent="0.25">
      <c r="A33" t="s">
        <v>25</v>
      </c>
      <c r="B33" s="8">
        <v>45599.881999999998</v>
      </c>
      <c r="C33" s="8">
        <v>7600</v>
      </c>
      <c r="D33" s="8">
        <v>7600</v>
      </c>
      <c r="E33" s="8">
        <v>47519.631380000006</v>
      </c>
      <c r="F33" s="8">
        <f t="shared" si="0"/>
        <v>-39919.631380000006</v>
      </c>
      <c r="G33" s="8">
        <f t="shared" si="1"/>
        <v>625.2583076315791</v>
      </c>
      <c r="H33" s="8">
        <f t="shared" si="2"/>
        <v>1919.7493800000084</v>
      </c>
      <c r="I33" s="9">
        <f t="shared" si="3"/>
        <v>104.2099876047925</v>
      </c>
    </row>
    <row r="34" spans="1:9" x14ac:dyDescent="0.25">
      <c r="A34" t="s">
        <v>26</v>
      </c>
      <c r="B34" s="8">
        <v>18313870.93578</v>
      </c>
      <c r="C34" s="8">
        <v>27989851</v>
      </c>
      <c r="D34" s="8">
        <v>27989851</v>
      </c>
      <c r="E34" s="8">
        <v>30218111.875810001</v>
      </c>
      <c r="F34" s="8">
        <f t="shared" si="0"/>
        <v>-2228260.875810001</v>
      </c>
      <c r="G34" s="8">
        <f t="shared" si="1"/>
        <v>107.96096012018785</v>
      </c>
      <c r="H34" s="8">
        <f t="shared" si="2"/>
        <v>11904240.940030001</v>
      </c>
      <c r="I34" s="9">
        <f t="shared" si="3"/>
        <v>165.00122765838958</v>
      </c>
    </row>
    <row r="35" spans="1:9" x14ac:dyDescent="0.25">
      <c r="A35" t="s">
        <v>27</v>
      </c>
      <c r="B35" s="8">
        <v>412545.65</v>
      </c>
      <c r="C35" s="8">
        <v>320</v>
      </c>
      <c r="D35" s="8">
        <v>320</v>
      </c>
      <c r="E35" s="8">
        <v>1549</v>
      </c>
      <c r="F35" s="8">
        <f t="shared" si="0"/>
        <v>-1229</v>
      </c>
      <c r="G35" s="8">
        <f t="shared" si="1"/>
        <v>484.0625</v>
      </c>
      <c r="H35" s="8">
        <f t="shared" si="2"/>
        <v>-410996.65</v>
      </c>
      <c r="I35" s="9">
        <f t="shared" si="3"/>
        <v>0.37547359910351735</v>
      </c>
    </row>
    <row r="36" spans="1:9" x14ac:dyDescent="0.25">
      <c r="A36" t="s">
        <v>28</v>
      </c>
      <c r="B36" s="8">
        <v>126989.47828</v>
      </c>
      <c r="C36" s="8">
        <v>80000</v>
      </c>
      <c r="D36" s="8">
        <v>80000</v>
      </c>
      <c r="E36" s="8">
        <v>137126.18596999999</v>
      </c>
      <c r="F36" s="8">
        <f t="shared" si="0"/>
        <v>-57126.185969999991</v>
      </c>
      <c r="G36" s="8">
        <f t="shared" si="1"/>
        <v>171.40773246249998</v>
      </c>
      <c r="H36" s="8">
        <f t="shared" si="2"/>
        <v>10136.707689999996</v>
      </c>
      <c r="I36" s="9">
        <f t="shared" si="3"/>
        <v>107.98232091925719</v>
      </c>
    </row>
    <row r="37" spans="1:9" x14ac:dyDescent="0.25">
      <c r="A37" t="s">
        <v>29</v>
      </c>
      <c r="B37" s="8">
        <v>126989.47828</v>
      </c>
      <c r="C37" s="8">
        <v>80000</v>
      </c>
      <c r="D37" s="8">
        <v>80000</v>
      </c>
      <c r="E37" s="8">
        <v>137126.18596999999</v>
      </c>
      <c r="F37" s="8">
        <f t="shared" si="0"/>
        <v>-57126.185969999991</v>
      </c>
      <c r="G37" s="8">
        <f t="shared" si="1"/>
        <v>171.40773246249998</v>
      </c>
      <c r="H37" s="8">
        <f t="shared" si="2"/>
        <v>10136.707689999996</v>
      </c>
      <c r="I37" s="9">
        <f t="shared" si="3"/>
        <v>107.98232091925719</v>
      </c>
    </row>
    <row r="38" spans="1:9" x14ac:dyDescent="0.25">
      <c r="A38" t="s">
        <v>30</v>
      </c>
      <c r="B38" s="8">
        <v>15938237.20373</v>
      </c>
      <c r="C38" s="8">
        <v>27228886</v>
      </c>
      <c r="D38" s="8">
        <v>27228886</v>
      </c>
      <c r="E38" s="8">
        <v>24713472.96954</v>
      </c>
      <c r="F38" s="8">
        <f t="shared" si="0"/>
        <v>2515413.03046</v>
      </c>
      <c r="G38" s="8">
        <f t="shared" si="1"/>
        <v>90.761968629711845</v>
      </c>
      <c r="H38" s="8">
        <f t="shared" si="2"/>
        <v>8775235.7658099998</v>
      </c>
      <c r="I38" s="9">
        <f t="shared" si="3"/>
        <v>155.05775609711935</v>
      </c>
    </row>
    <row r="39" spans="1:9" x14ac:dyDescent="0.25">
      <c r="A39" t="s">
        <v>31</v>
      </c>
      <c r="B39" s="8">
        <v>4358013.02293</v>
      </c>
      <c r="C39" s="8">
        <v>7311940.5999999996</v>
      </c>
      <c r="D39" s="8">
        <v>7311940.5999999996</v>
      </c>
      <c r="E39" s="8">
        <v>4683376.5831800001</v>
      </c>
      <c r="F39" s="8">
        <f t="shared" si="0"/>
        <v>2628564.0168199996</v>
      </c>
      <c r="G39" s="8">
        <f t="shared" si="1"/>
        <v>64.051075348998324</v>
      </c>
      <c r="H39" s="8">
        <f t="shared" si="2"/>
        <v>325363.5602500001</v>
      </c>
      <c r="I39" s="9">
        <f t="shared" si="3"/>
        <v>107.4658693890559</v>
      </c>
    </row>
    <row r="40" spans="1:9" x14ac:dyDescent="0.25">
      <c r="A40" t="s">
        <v>32</v>
      </c>
      <c r="B40" s="8">
        <f>532557.15325+615210</f>
        <v>1147767.15325</v>
      </c>
      <c r="C40" s="8">
        <v>2389035.9</v>
      </c>
      <c r="D40" s="8">
        <v>2389035.9</v>
      </c>
      <c r="E40" s="8">
        <v>416285.93251000001</v>
      </c>
      <c r="F40" s="8">
        <f t="shared" si="0"/>
        <v>1972749.96749</v>
      </c>
      <c r="G40" s="8">
        <f t="shared" si="1"/>
        <v>17.424850439041123</v>
      </c>
      <c r="H40" s="8">
        <f t="shared" si="2"/>
        <v>-731481.22074000002</v>
      </c>
      <c r="I40" s="9">
        <f t="shared" si="3"/>
        <v>36.26919722621885</v>
      </c>
    </row>
    <row r="41" spans="1:9" x14ac:dyDescent="0.25">
      <c r="A41" t="s">
        <v>33</v>
      </c>
      <c r="B41" s="8"/>
      <c r="C41" s="8">
        <v>1085462.5</v>
      </c>
      <c r="D41" s="8">
        <v>1085462.5</v>
      </c>
      <c r="E41" s="8">
        <v>1127051.0814400001</v>
      </c>
      <c r="F41" s="8">
        <f t="shared" si="0"/>
        <v>-41588.581440000096</v>
      </c>
      <c r="G41" s="8">
        <f t="shared" si="1"/>
        <v>103.83141577346062</v>
      </c>
      <c r="H41" s="8">
        <f t="shared" si="2"/>
        <v>1127051.0814400001</v>
      </c>
      <c r="I41" s="9" t="e">
        <f t="shared" si="3"/>
        <v>#DIV/0!</v>
      </c>
    </row>
    <row r="42" spans="1:9" x14ac:dyDescent="0.25">
      <c r="A42" t="s">
        <v>34</v>
      </c>
      <c r="B42" s="8">
        <v>2490768.4686699999</v>
      </c>
      <c r="C42" s="8">
        <v>3531239.8</v>
      </c>
      <c r="D42" s="8">
        <v>3531239.8</v>
      </c>
      <c r="E42" s="8">
        <v>2341530.5739099998</v>
      </c>
      <c r="F42" s="8">
        <f t="shared" si="0"/>
        <v>1189709.22609</v>
      </c>
      <c r="G42" s="8">
        <f t="shared" si="1"/>
        <v>66.30902194492711</v>
      </c>
      <c r="H42" s="8">
        <f t="shared" si="2"/>
        <v>-149237.89476000005</v>
      </c>
      <c r="I42" s="9">
        <f t="shared" si="3"/>
        <v>94.008359402442224</v>
      </c>
    </row>
    <row r="43" spans="1:9" x14ac:dyDescent="0.25">
      <c r="A43" t="s">
        <v>35</v>
      </c>
      <c r="B43" s="8">
        <v>38046</v>
      </c>
      <c r="C43" s="8">
        <v>60902.400000000001</v>
      </c>
      <c r="D43" s="8">
        <v>60902.400000000001</v>
      </c>
      <c r="E43" s="8">
        <v>76526.388000000006</v>
      </c>
      <c r="F43" s="8">
        <f t="shared" si="0"/>
        <v>-15623.988000000005</v>
      </c>
      <c r="G43" s="8">
        <f t="shared" si="1"/>
        <v>125.65414170870115</v>
      </c>
      <c r="H43" s="8">
        <f t="shared" si="2"/>
        <v>38480.388000000006</v>
      </c>
      <c r="I43" s="9">
        <f t="shared" si="3"/>
        <v>201.14174420438417</v>
      </c>
    </row>
    <row r="44" spans="1:9" x14ac:dyDescent="0.25">
      <c r="A44" t="s">
        <v>36</v>
      </c>
      <c r="B44" s="8">
        <v>14263.04</v>
      </c>
      <c r="C44" s="8">
        <v>16300</v>
      </c>
      <c r="D44" s="8">
        <v>16300</v>
      </c>
      <c r="E44" s="8">
        <v>13562</v>
      </c>
      <c r="F44" s="8">
        <f t="shared" si="0"/>
        <v>2738</v>
      </c>
      <c r="G44" s="8">
        <f t="shared" si="1"/>
        <v>83.202453987730067</v>
      </c>
      <c r="H44" s="8">
        <f t="shared" si="2"/>
        <v>-701.04000000000087</v>
      </c>
      <c r="I44" s="9">
        <f t="shared" si="3"/>
        <v>95.084918783092519</v>
      </c>
    </row>
    <row r="45" spans="1:9" x14ac:dyDescent="0.25">
      <c r="A45" t="s">
        <v>37</v>
      </c>
      <c r="B45" s="8">
        <v>667168.34001000004</v>
      </c>
      <c r="C45" s="8">
        <v>229000</v>
      </c>
      <c r="D45" s="8">
        <v>229000</v>
      </c>
      <c r="E45" s="8">
        <v>708420.60732000007</v>
      </c>
      <c r="F45" s="8">
        <f t="shared" si="0"/>
        <v>-479420.60732000007</v>
      </c>
      <c r="G45" s="8">
        <f t="shared" si="1"/>
        <v>309.35397699563322</v>
      </c>
      <c r="H45" s="8">
        <f t="shared" si="2"/>
        <v>41252.267310000025</v>
      </c>
      <c r="I45" s="9">
        <f t="shared" si="3"/>
        <v>106.18318718621775</v>
      </c>
    </row>
    <row r="46" spans="1:9" x14ac:dyDescent="0.25">
      <c r="A46" t="s">
        <v>38</v>
      </c>
      <c r="B46" s="8">
        <v>396437.7046</v>
      </c>
      <c r="C46" s="8">
        <v>50000</v>
      </c>
      <c r="D46" s="8">
        <v>50000</v>
      </c>
      <c r="E46" s="8">
        <v>54046.429360000002</v>
      </c>
      <c r="F46" s="8">
        <f t="shared" si="0"/>
        <v>-4046.4293600000019</v>
      </c>
      <c r="G46" s="8">
        <f t="shared" si="1"/>
        <v>108.09285872000001</v>
      </c>
      <c r="H46" s="8">
        <f t="shared" si="2"/>
        <v>-342391.27523999999</v>
      </c>
      <c r="I46" s="9">
        <f t="shared" si="3"/>
        <v>13.633019446152852</v>
      </c>
    </row>
    <row r="47" spans="1:9" x14ac:dyDescent="0.25">
      <c r="A47" t="s">
        <v>39</v>
      </c>
      <c r="B47" s="8">
        <v>396437.7046</v>
      </c>
      <c r="C47" s="8">
        <v>50000</v>
      </c>
      <c r="D47" s="8">
        <v>50000</v>
      </c>
      <c r="E47" s="8">
        <v>54046.429360000002</v>
      </c>
      <c r="F47" s="8">
        <f t="shared" si="0"/>
        <v>-4046.4293600000019</v>
      </c>
      <c r="G47" s="8">
        <f t="shared" si="1"/>
        <v>108.09285872000001</v>
      </c>
      <c r="H47" s="8">
        <f t="shared" si="2"/>
        <v>-342391.27523999999</v>
      </c>
      <c r="I47" s="9">
        <f t="shared" si="3"/>
        <v>13.633019446152852</v>
      </c>
    </row>
    <row r="48" spans="1:9" x14ac:dyDescent="0.25">
      <c r="A48" t="s">
        <v>41</v>
      </c>
      <c r="B48" s="8">
        <v>11183736.476200001</v>
      </c>
      <c r="C48" s="8">
        <v>19866945.399999999</v>
      </c>
      <c r="D48" s="8">
        <v>19866945.399999999</v>
      </c>
      <c r="E48" s="8">
        <v>19976049.956999999</v>
      </c>
      <c r="F48" s="8">
        <f t="shared" si="0"/>
        <v>-109104.55700000003</v>
      </c>
      <c r="G48" s="8">
        <f t="shared" si="1"/>
        <v>100.5491763066908</v>
      </c>
      <c r="H48" s="8">
        <f t="shared" si="2"/>
        <v>8792313.4807999972</v>
      </c>
      <c r="I48" s="9">
        <f t="shared" si="3"/>
        <v>178.61695864804068</v>
      </c>
    </row>
    <row r="49" spans="1:9" x14ac:dyDescent="0.25">
      <c r="A49" t="s">
        <v>42</v>
      </c>
      <c r="B49" s="8">
        <v>6056403.1220500004</v>
      </c>
      <c r="C49" s="8">
        <v>9368968.4000000004</v>
      </c>
      <c r="D49" s="8">
        <v>9368968.4000000004</v>
      </c>
      <c r="E49" s="8">
        <v>9053165.057</v>
      </c>
      <c r="F49" s="8">
        <f t="shared" si="0"/>
        <v>315803.34300000034</v>
      </c>
      <c r="G49" s="8">
        <f t="shared" si="1"/>
        <v>96.629262374286583</v>
      </c>
      <c r="H49" s="8">
        <f t="shared" si="2"/>
        <v>2996761.9349499997</v>
      </c>
      <c r="I49" s="9">
        <f t="shared" si="3"/>
        <v>149.48088617218139</v>
      </c>
    </row>
    <row r="50" spans="1:9" x14ac:dyDescent="0.25">
      <c r="A50" t="s">
        <v>43</v>
      </c>
      <c r="B50" s="8">
        <v>5127333.35415</v>
      </c>
      <c r="C50" s="8">
        <v>10922884.9</v>
      </c>
      <c r="D50" s="8">
        <v>10922884.9</v>
      </c>
      <c r="E50" s="8">
        <v>10922884.9</v>
      </c>
      <c r="F50" s="8">
        <f t="shared" si="0"/>
        <v>0</v>
      </c>
      <c r="G50" s="8">
        <f t="shared" si="1"/>
        <v>100</v>
      </c>
      <c r="H50" s="8">
        <f t="shared" si="2"/>
        <v>5795551.5458500003</v>
      </c>
      <c r="I50" s="9">
        <f t="shared" si="3"/>
        <v>213.03247020518282</v>
      </c>
    </row>
    <row r="55" spans="1:9" s="2" customFormat="1" x14ac:dyDescent="0.25">
      <c r="A55" s="47" t="s">
        <v>62</v>
      </c>
      <c r="B55" s="47"/>
      <c r="C55" s="47"/>
      <c r="D55" s="47"/>
      <c r="E55" s="47"/>
      <c r="F55" s="47"/>
      <c r="G55" s="47"/>
      <c r="H55" s="47"/>
      <c r="I55" s="47"/>
    </row>
    <row r="56" spans="1:9" s="2" customFormat="1" x14ac:dyDescent="0.25"/>
    <row r="57" spans="1:9" s="2" customFormat="1" x14ac:dyDescent="0.25">
      <c r="A57" s="3"/>
      <c r="B57" s="3"/>
      <c r="C57" s="3"/>
      <c r="D57" s="3"/>
      <c r="E57" s="3"/>
      <c r="F57" s="3"/>
      <c r="H57" s="3"/>
    </row>
    <row r="58" spans="1:9" s="2" customFormat="1" x14ac:dyDescent="0.25">
      <c r="A58" t="s">
        <v>60</v>
      </c>
      <c r="F58" s="4"/>
      <c r="G58" s="4"/>
      <c r="H58" s="4"/>
      <c r="I58" s="4" t="s">
        <v>44</v>
      </c>
    </row>
    <row r="59" spans="1:9" s="2" customFormat="1" ht="54.75" customHeight="1" x14ac:dyDescent="0.25">
      <c r="A59" s="48" t="s">
        <v>45</v>
      </c>
      <c r="B59" s="48" t="s">
        <v>46</v>
      </c>
      <c r="C59" s="50" t="s">
        <v>47</v>
      </c>
      <c r="D59" s="51"/>
      <c r="E59" s="48" t="s">
        <v>48</v>
      </c>
      <c r="F59" s="52" t="s">
        <v>49</v>
      </c>
      <c r="G59" s="53"/>
      <c r="H59" s="52" t="s">
        <v>50</v>
      </c>
      <c r="I59" s="53"/>
    </row>
    <row r="60" spans="1:9" s="2" customFormat="1" ht="45" x14ac:dyDescent="0.25">
      <c r="A60" s="49"/>
      <c r="B60" s="49"/>
      <c r="C60" s="5" t="s">
        <v>51</v>
      </c>
      <c r="D60" s="5" t="s">
        <v>52</v>
      </c>
      <c r="E60" s="49"/>
      <c r="F60" s="6" t="s">
        <v>53</v>
      </c>
      <c r="G60" s="6" t="s">
        <v>54</v>
      </c>
      <c r="H60" s="6" t="s">
        <v>53</v>
      </c>
      <c r="I60" s="6" t="s">
        <v>54</v>
      </c>
    </row>
    <row r="61" spans="1:9" x14ac:dyDescent="0.25">
      <c r="A61" s="5">
        <v>1</v>
      </c>
      <c r="B61" s="5">
        <v>2</v>
      </c>
      <c r="C61" s="5">
        <v>3</v>
      </c>
      <c r="D61" s="5">
        <v>4</v>
      </c>
      <c r="E61" s="5">
        <v>5</v>
      </c>
      <c r="F61" s="5" t="s">
        <v>55</v>
      </c>
      <c r="G61" s="5" t="s">
        <v>56</v>
      </c>
      <c r="H61" s="5" t="s">
        <v>57</v>
      </c>
      <c r="I61" s="5" t="s">
        <v>58</v>
      </c>
    </row>
    <row r="62" spans="1:9" x14ac:dyDescent="0.25">
      <c r="A62" s="1" t="s">
        <v>0</v>
      </c>
      <c r="B62" s="7">
        <v>30386882.514009997</v>
      </c>
      <c r="C62" s="8">
        <v>49280739.600000001</v>
      </c>
      <c r="D62" s="8">
        <v>49280739.600000001</v>
      </c>
      <c r="E62" s="8">
        <v>49766036.18964</v>
      </c>
      <c r="F62" s="8">
        <f t="shared" ref="F62:F96" si="4">+D62-E62</f>
        <v>-485296.58963999897</v>
      </c>
      <c r="G62" s="8">
        <f t="shared" ref="G62:G96" si="5">+E62/D62*100</f>
        <v>100.98475914440212</v>
      </c>
      <c r="H62" s="8">
        <f t="shared" ref="H62:H96" si="6">+E62-B62</f>
        <v>19379153.675630003</v>
      </c>
      <c r="I62" s="9">
        <f t="shared" ref="I62:I96" si="7">+E62/B62*100</f>
        <v>163.77473459705899</v>
      </c>
    </row>
    <row r="63" spans="1:9" x14ac:dyDescent="0.25">
      <c r="A63" t="s">
        <v>1</v>
      </c>
      <c r="B63" s="10">
        <v>20521622.873549998</v>
      </c>
      <c r="C63" s="8">
        <v>28740500</v>
      </c>
      <c r="D63" s="8">
        <v>28740500</v>
      </c>
      <c r="E63" s="8">
        <v>31657983.361310001</v>
      </c>
      <c r="F63" s="8">
        <f t="shared" si="4"/>
        <v>-2917483.3613100015</v>
      </c>
      <c r="G63" s="8">
        <f t="shared" si="5"/>
        <v>110.15112249720778</v>
      </c>
      <c r="H63" s="8">
        <f t="shared" si="6"/>
        <v>11136360.487760004</v>
      </c>
      <c r="I63" s="9">
        <f t="shared" si="7"/>
        <v>154.26647081656239</v>
      </c>
    </row>
    <row r="64" spans="1:9" x14ac:dyDescent="0.25">
      <c r="A64" t="s">
        <v>2</v>
      </c>
      <c r="B64" s="10">
        <v>534050.61736000003</v>
      </c>
      <c r="C64" s="8">
        <v>-250000</v>
      </c>
      <c r="D64" s="8">
        <v>-250000</v>
      </c>
      <c r="E64" s="8">
        <v>-117073.32345</v>
      </c>
      <c r="F64" s="8">
        <f t="shared" si="4"/>
        <v>-132926.67655</v>
      </c>
      <c r="G64" s="8">
        <f t="shared" si="5"/>
        <v>46.829329380000004</v>
      </c>
      <c r="H64" s="8">
        <f t="shared" si="6"/>
        <v>-651123.94081000006</v>
      </c>
      <c r="I64" s="9">
        <f t="shared" si="7"/>
        <v>-21.921765399080446</v>
      </c>
    </row>
    <row r="65" spans="1:9" x14ac:dyDescent="0.25">
      <c r="A65" t="s">
        <v>3</v>
      </c>
      <c r="B65" s="10">
        <v>443345.88777999999</v>
      </c>
      <c r="C65" s="8">
        <v>0</v>
      </c>
      <c r="D65" s="8">
        <v>0</v>
      </c>
      <c r="E65" s="8">
        <v>44748.456909999994</v>
      </c>
      <c r="F65" s="8">
        <f t="shared" si="4"/>
        <v>-44748.456909999994</v>
      </c>
      <c r="G65" s="8" t="e">
        <f t="shared" si="5"/>
        <v>#DIV/0!</v>
      </c>
      <c r="H65" s="8">
        <f t="shared" si="6"/>
        <v>-398597.43086999998</v>
      </c>
      <c r="I65" s="9">
        <f t="shared" si="7"/>
        <v>10.093351070441273</v>
      </c>
    </row>
    <row r="66" spans="1:9" x14ac:dyDescent="0.25">
      <c r="A66" t="s">
        <v>4</v>
      </c>
      <c r="B66" s="10">
        <v>443345.88777999999</v>
      </c>
      <c r="C66" s="8">
        <v>0</v>
      </c>
      <c r="D66" s="8">
        <v>0</v>
      </c>
      <c r="E66" s="8">
        <v>44748.456909999994</v>
      </c>
      <c r="F66" s="8">
        <f t="shared" si="4"/>
        <v>-44748.456909999994</v>
      </c>
      <c r="G66" s="8" t="e">
        <f t="shared" si="5"/>
        <v>#DIV/0!</v>
      </c>
      <c r="H66" s="8">
        <f t="shared" si="6"/>
        <v>-398597.43086999998</v>
      </c>
      <c r="I66" s="9">
        <f t="shared" si="7"/>
        <v>10.093351070441273</v>
      </c>
    </row>
    <row r="67" spans="1:9" x14ac:dyDescent="0.25">
      <c r="A67" t="s">
        <v>8</v>
      </c>
      <c r="B67" s="10">
        <v>-471230.93505999999</v>
      </c>
      <c r="C67" s="8">
        <v>-700000</v>
      </c>
      <c r="D67" s="8">
        <v>-700000</v>
      </c>
      <c r="E67" s="8">
        <v>-611821.78035999998</v>
      </c>
      <c r="F67" s="8">
        <f t="shared" si="4"/>
        <v>-88178.219640000025</v>
      </c>
      <c r="G67" s="8">
        <f t="shared" si="5"/>
        <v>87.403111479999993</v>
      </c>
      <c r="H67" s="8">
        <f t="shared" si="6"/>
        <v>-140590.84529999999</v>
      </c>
      <c r="I67" s="9">
        <f t="shared" si="7"/>
        <v>129.83480812483143</v>
      </c>
    </row>
    <row r="68" spans="1:9" x14ac:dyDescent="0.25">
      <c r="A68" t="s">
        <v>9</v>
      </c>
      <c r="B68" s="10">
        <v>561935.66463999997</v>
      </c>
      <c r="C68" s="8">
        <v>450000</v>
      </c>
      <c r="D68" s="8">
        <v>450000</v>
      </c>
      <c r="E68" s="8">
        <v>450000</v>
      </c>
      <c r="F68" s="8">
        <f t="shared" si="4"/>
        <v>0</v>
      </c>
      <c r="G68" s="8">
        <f t="shared" si="5"/>
        <v>100</v>
      </c>
      <c r="H68" s="8">
        <f t="shared" si="6"/>
        <v>-111935.66463999997</v>
      </c>
      <c r="I68" s="9">
        <f t="shared" si="7"/>
        <v>80.080341632754212</v>
      </c>
    </row>
    <row r="69" spans="1:9" x14ac:dyDescent="0.25">
      <c r="A69" t="s">
        <v>10</v>
      </c>
      <c r="B69" s="10">
        <v>721147.42050999997</v>
      </c>
      <c r="C69" s="8">
        <v>444000</v>
      </c>
      <c r="D69" s="8">
        <v>444000</v>
      </c>
      <c r="E69" s="8">
        <v>554286.67388999998</v>
      </c>
      <c r="F69" s="8">
        <f t="shared" si="4"/>
        <v>-110286.67388999998</v>
      </c>
      <c r="G69" s="8">
        <f t="shared" si="5"/>
        <v>124.83934096621621</v>
      </c>
      <c r="H69" s="8">
        <f t="shared" si="6"/>
        <v>-166860.74661999999</v>
      </c>
      <c r="I69" s="9">
        <f t="shared" si="7"/>
        <v>76.861770301834397</v>
      </c>
    </row>
    <row r="70" spans="1:9" x14ac:dyDescent="0.25">
      <c r="A70" t="s">
        <v>11</v>
      </c>
      <c r="B70" s="10">
        <v>236019.84730000002</v>
      </c>
      <c r="C70" s="8">
        <v>44000</v>
      </c>
      <c r="D70" s="8">
        <v>44000</v>
      </c>
      <c r="E70" s="8">
        <v>55279.56753</v>
      </c>
      <c r="F70" s="8">
        <f t="shared" si="4"/>
        <v>-11279.56753</v>
      </c>
      <c r="G70" s="8">
        <f t="shared" si="5"/>
        <v>125.63538075</v>
      </c>
      <c r="H70" s="8">
        <f t="shared" si="6"/>
        <v>-180740.27977000002</v>
      </c>
      <c r="I70" s="9">
        <f t="shared" si="7"/>
        <v>23.421575838804465</v>
      </c>
    </row>
    <row r="71" spans="1:9" x14ac:dyDescent="0.25">
      <c r="A71" t="s">
        <v>13</v>
      </c>
      <c r="B71" s="10">
        <v>485127.57321</v>
      </c>
      <c r="C71" s="8">
        <v>400000</v>
      </c>
      <c r="D71" s="8">
        <v>400000</v>
      </c>
      <c r="E71" s="8">
        <v>499007.10636000003</v>
      </c>
      <c r="F71" s="8">
        <f t="shared" si="4"/>
        <v>-99007.106360000034</v>
      </c>
      <c r="G71" s="8">
        <f t="shared" si="5"/>
        <v>124.75177659000001</v>
      </c>
      <c r="H71" s="8">
        <f t="shared" si="6"/>
        <v>13879.533150000032</v>
      </c>
      <c r="I71" s="9">
        <f t="shared" si="7"/>
        <v>102.86100686014643</v>
      </c>
    </row>
    <row r="72" spans="1:9" x14ac:dyDescent="0.25">
      <c r="A72" t="s">
        <v>15</v>
      </c>
      <c r="B72" s="10">
        <v>19266424.83568</v>
      </c>
      <c r="C72" s="8">
        <v>28546500</v>
      </c>
      <c r="D72" s="8">
        <v>28546500</v>
      </c>
      <c r="E72" s="8">
        <v>31220770.010869998</v>
      </c>
      <c r="F72" s="8">
        <f t="shared" si="4"/>
        <v>-2674270.0108699985</v>
      </c>
      <c r="G72" s="8">
        <f t="shared" si="5"/>
        <v>109.36811872162961</v>
      </c>
      <c r="H72" s="8">
        <f t="shared" si="6"/>
        <v>11954345.175189998</v>
      </c>
      <c r="I72" s="9">
        <f t="shared" si="7"/>
        <v>162.04755307300934</v>
      </c>
    </row>
    <row r="73" spans="1:9" x14ac:dyDescent="0.25">
      <c r="A73" t="s">
        <v>16</v>
      </c>
      <c r="B73" s="10">
        <v>19321.379120000001</v>
      </c>
      <c r="C73" s="8">
        <v>26500</v>
      </c>
      <c r="D73" s="8">
        <v>26500</v>
      </c>
      <c r="E73" s="8">
        <v>13896.510279999999</v>
      </c>
      <c r="F73" s="8">
        <f t="shared" si="4"/>
        <v>12603.489720000001</v>
      </c>
      <c r="G73" s="8">
        <f t="shared" si="5"/>
        <v>52.439661433962257</v>
      </c>
      <c r="H73" s="8">
        <f t="shared" si="6"/>
        <v>-5424.8688400000028</v>
      </c>
      <c r="I73" s="9">
        <f t="shared" si="7"/>
        <v>71.92297296012066</v>
      </c>
    </row>
    <row r="74" spans="1:9" x14ac:dyDescent="0.25">
      <c r="A74" t="s">
        <v>17</v>
      </c>
      <c r="B74" s="10">
        <v>19321.379120000001</v>
      </c>
      <c r="C74" s="8">
        <v>26500</v>
      </c>
      <c r="D74" s="8">
        <v>26500</v>
      </c>
      <c r="E74" s="8">
        <v>13896.510279999999</v>
      </c>
      <c r="F74" s="8">
        <f t="shared" si="4"/>
        <v>12603.489720000001</v>
      </c>
      <c r="G74" s="8">
        <f t="shared" si="5"/>
        <v>52.439661433962257</v>
      </c>
      <c r="H74" s="8">
        <f t="shared" si="6"/>
        <v>-5424.8688400000028</v>
      </c>
      <c r="I74" s="9">
        <f t="shared" si="7"/>
        <v>71.92297296012066</v>
      </c>
    </row>
    <row r="75" spans="1:9" x14ac:dyDescent="0.25">
      <c r="A75" t="s">
        <v>20</v>
      </c>
      <c r="B75" s="10">
        <v>845525.04749999999</v>
      </c>
      <c r="C75" s="8">
        <v>540000</v>
      </c>
      <c r="D75" s="8">
        <v>540000</v>
      </c>
      <c r="E75" s="8">
        <v>934943.2737100001</v>
      </c>
      <c r="F75" s="8">
        <f t="shared" si="4"/>
        <v>-394943.2737100001</v>
      </c>
      <c r="G75" s="8">
        <f t="shared" si="5"/>
        <v>173.13764327962963</v>
      </c>
      <c r="H75" s="8">
        <f t="shared" si="6"/>
        <v>89418.22621000011</v>
      </c>
      <c r="I75" s="9">
        <f t="shared" si="7"/>
        <v>110.57546745355289</v>
      </c>
    </row>
    <row r="76" spans="1:9" x14ac:dyDescent="0.25">
      <c r="A76" t="s">
        <v>21</v>
      </c>
      <c r="B76" s="10">
        <v>86423.061499999996</v>
      </c>
      <c r="C76" s="8">
        <v>0</v>
      </c>
      <c r="D76" s="8">
        <v>0</v>
      </c>
      <c r="E76" s="8">
        <v>17790.205000000002</v>
      </c>
      <c r="F76" s="8">
        <f t="shared" si="4"/>
        <v>-17790.205000000002</v>
      </c>
      <c r="G76" s="8" t="e">
        <f t="shared" si="5"/>
        <v>#DIV/0!</v>
      </c>
      <c r="H76" s="8">
        <f t="shared" si="6"/>
        <v>-68632.856499999994</v>
      </c>
      <c r="I76" s="9">
        <f t="shared" si="7"/>
        <v>20.585020585043733</v>
      </c>
    </row>
    <row r="77" spans="1:9" x14ac:dyDescent="0.25">
      <c r="A77" t="s">
        <v>22</v>
      </c>
      <c r="B77" s="10">
        <v>759101.98600000003</v>
      </c>
      <c r="C77" s="8">
        <v>540000</v>
      </c>
      <c r="D77" s="8">
        <v>540000</v>
      </c>
      <c r="E77" s="8">
        <v>917153.06871000002</v>
      </c>
      <c r="F77" s="8">
        <f t="shared" si="4"/>
        <v>-377153.06871000002</v>
      </c>
      <c r="G77" s="8">
        <f t="shared" si="5"/>
        <v>169.84316087222223</v>
      </c>
      <c r="H77" s="8">
        <f t="shared" si="6"/>
        <v>158051.08270999999</v>
      </c>
      <c r="I77" s="9">
        <f t="shared" si="7"/>
        <v>120.82079689223735</v>
      </c>
    </row>
    <row r="78" spans="1:9" x14ac:dyDescent="0.25">
      <c r="A78" t="s">
        <v>23</v>
      </c>
      <c r="B78" s="10">
        <v>18274588.930779997</v>
      </c>
      <c r="C78" s="8">
        <v>27900000</v>
      </c>
      <c r="D78" s="8">
        <v>27900000</v>
      </c>
      <c r="E78" s="8">
        <v>30134804.040909998</v>
      </c>
      <c r="F78" s="8">
        <f t="shared" si="4"/>
        <v>-2234804.0409099981</v>
      </c>
      <c r="G78" s="8">
        <f t="shared" si="5"/>
        <v>108.01005032584227</v>
      </c>
      <c r="H78" s="8">
        <f t="shared" si="6"/>
        <v>11860215.110130001</v>
      </c>
      <c r="I78" s="9">
        <f t="shared" si="7"/>
        <v>164.90003772480907</v>
      </c>
    </row>
    <row r="79" spans="1:9" x14ac:dyDescent="0.25">
      <c r="A79" t="s">
        <v>26</v>
      </c>
      <c r="B79" s="10">
        <v>18274588.930779997</v>
      </c>
      <c r="C79" s="8">
        <v>27900000</v>
      </c>
      <c r="D79" s="8">
        <v>27900000</v>
      </c>
      <c r="E79" s="8">
        <v>30134804.040909998</v>
      </c>
      <c r="F79" s="8">
        <f t="shared" si="4"/>
        <v>-2234804.0409099981</v>
      </c>
      <c r="G79" s="8">
        <f t="shared" si="5"/>
        <v>108.01005032584227</v>
      </c>
      <c r="H79" s="8">
        <f t="shared" si="6"/>
        <v>11860215.110130001</v>
      </c>
      <c r="I79" s="9">
        <f t="shared" si="7"/>
        <v>164.90003772480907</v>
      </c>
    </row>
    <row r="80" spans="1:9" x14ac:dyDescent="0.25">
      <c r="A80" t="s">
        <v>28</v>
      </c>
      <c r="B80" s="10">
        <v>126989.47828</v>
      </c>
      <c r="C80" s="8">
        <v>80000</v>
      </c>
      <c r="D80" s="8">
        <v>80000</v>
      </c>
      <c r="E80" s="8">
        <v>137126.18596999999</v>
      </c>
      <c r="F80" s="8">
        <f t="shared" si="4"/>
        <v>-57126.185969999991</v>
      </c>
      <c r="G80" s="8">
        <f t="shared" si="5"/>
        <v>171.40773246249998</v>
      </c>
      <c r="H80" s="8">
        <f t="shared" si="6"/>
        <v>10136.707689999996</v>
      </c>
      <c r="I80" s="9">
        <f t="shared" si="7"/>
        <v>107.98232091925719</v>
      </c>
    </row>
    <row r="81" spans="1:9" x14ac:dyDescent="0.25">
      <c r="A81" t="s">
        <v>29</v>
      </c>
      <c r="B81" s="10">
        <v>126989.47828</v>
      </c>
      <c r="C81" s="8">
        <v>80000</v>
      </c>
      <c r="D81" s="8">
        <v>80000</v>
      </c>
      <c r="E81" s="8">
        <v>137126.18596999999</v>
      </c>
      <c r="F81" s="8">
        <f t="shared" si="4"/>
        <v>-57126.185969999991</v>
      </c>
      <c r="G81" s="8">
        <f t="shared" si="5"/>
        <v>171.40773246249998</v>
      </c>
      <c r="H81" s="8">
        <f t="shared" si="6"/>
        <v>10136.707689999996</v>
      </c>
      <c r="I81" s="9">
        <f t="shared" si="7"/>
        <v>107.98232091925719</v>
      </c>
    </row>
    <row r="82" spans="1:9" x14ac:dyDescent="0.25">
      <c r="A82" t="s">
        <v>30</v>
      </c>
      <c r="B82" s="10">
        <v>9865259.6404599994</v>
      </c>
      <c r="C82" s="8">
        <v>20540239.600000001</v>
      </c>
      <c r="D82" s="8">
        <v>20540239.600000001</v>
      </c>
      <c r="E82" s="8">
        <v>18108052.828330003</v>
      </c>
      <c r="F82" s="8">
        <f t="shared" si="4"/>
        <v>2432186.7716699988</v>
      </c>
      <c r="G82" s="8">
        <f t="shared" si="5"/>
        <v>88.158917232542905</v>
      </c>
      <c r="H82" s="8">
        <f t="shared" si="6"/>
        <v>8242793.1878700033</v>
      </c>
      <c r="I82" s="9">
        <f t="shared" si="7"/>
        <v>183.55373794790114</v>
      </c>
    </row>
    <row r="83" spans="1:9" x14ac:dyDescent="0.25">
      <c r="A83" t="s">
        <v>31</v>
      </c>
      <c r="B83" s="10">
        <v>1064842.6752599999</v>
      </c>
      <c r="C83" s="8">
        <v>3731463.6</v>
      </c>
      <c r="D83" s="8">
        <v>3731463.6</v>
      </c>
      <c r="E83" s="8">
        <v>1156382.24997</v>
      </c>
      <c r="F83" s="8">
        <f t="shared" si="4"/>
        <v>2575081.3500300003</v>
      </c>
      <c r="G83" s="8">
        <f t="shared" si="5"/>
        <v>30.990045031391972</v>
      </c>
      <c r="H83" s="8">
        <f t="shared" si="6"/>
        <v>91539.574710000074</v>
      </c>
      <c r="I83" s="9">
        <f t="shared" si="7"/>
        <v>108.59653513488732</v>
      </c>
    </row>
    <row r="84" spans="1:9" x14ac:dyDescent="0.25">
      <c r="A84" t="s">
        <v>32</v>
      </c>
      <c r="B84" s="10">
        <v>238885.80124999999</v>
      </c>
      <c r="C84" s="8">
        <v>2389035.9</v>
      </c>
      <c r="D84" s="8">
        <v>2389035.9</v>
      </c>
      <c r="E84" s="8">
        <v>78532.307099999991</v>
      </c>
      <c r="F84" s="8">
        <f t="shared" si="4"/>
        <v>2310503.5929</v>
      </c>
      <c r="G84" s="8">
        <f t="shared" si="5"/>
        <v>3.2871966093100564</v>
      </c>
      <c r="H84" s="8">
        <f t="shared" si="6"/>
        <v>-160353.49414999998</v>
      </c>
      <c r="I84" s="9">
        <f t="shared" si="7"/>
        <v>32.874413920404571</v>
      </c>
    </row>
    <row r="85" spans="1:9" x14ac:dyDescent="0.25">
      <c r="A85" t="s">
        <v>33</v>
      </c>
      <c r="B85" s="10">
        <v>0</v>
      </c>
      <c r="C85" s="8">
        <v>151200</v>
      </c>
      <c r="D85" s="8">
        <v>151200</v>
      </c>
      <c r="E85" s="8">
        <v>179791.75755000001</v>
      </c>
      <c r="F85" s="8">
        <f t="shared" si="4"/>
        <v>-28591.757550000009</v>
      </c>
      <c r="G85" s="8">
        <f t="shared" si="5"/>
        <v>118.90989255952383</v>
      </c>
      <c r="H85" s="8">
        <f t="shared" si="6"/>
        <v>179791.75755000001</v>
      </c>
      <c r="I85" s="9" t="e">
        <f t="shared" si="7"/>
        <v>#DIV/0!</v>
      </c>
    </row>
    <row r="86" spans="1:9" x14ac:dyDescent="0.25">
      <c r="A86" t="s">
        <v>34</v>
      </c>
      <c r="B86" s="10">
        <v>151743.42000000001</v>
      </c>
      <c r="C86" s="8">
        <v>949227.7</v>
      </c>
      <c r="D86" s="8">
        <v>949227.7</v>
      </c>
      <c r="E86" s="8">
        <v>165978.473</v>
      </c>
      <c r="F86" s="8">
        <f t="shared" si="4"/>
        <v>783249.22699999996</v>
      </c>
      <c r="G86" s="8">
        <f t="shared" si="5"/>
        <v>17.485633109948225</v>
      </c>
      <c r="H86" s="8">
        <f t="shared" si="6"/>
        <v>14235.052999999985</v>
      </c>
      <c r="I86" s="9">
        <f t="shared" si="7"/>
        <v>109.38100182531802</v>
      </c>
    </row>
    <row r="87" spans="1:9" x14ac:dyDescent="0.25">
      <c r="A87" t="s">
        <v>35</v>
      </c>
      <c r="B87" s="10">
        <v>28030</v>
      </c>
      <c r="C87" s="8">
        <v>40000</v>
      </c>
      <c r="D87" s="8">
        <v>40000</v>
      </c>
      <c r="E87" s="8">
        <v>57248</v>
      </c>
      <c r="F87" s="8">
        <f t="shared" si="4"/>
        <v>-17248</v>
      </c>
      <c r="G87" s="8">
        <f t="shared" si="5"/>
        <v>143.12</v>
      </c>
      <c r="H87" s="8">
        <f t="shared" si="6"/>
        <v>29218</v>
      </c>
      <c r="I87" s="9">
        <f t="shared" si="7"/>
        <v>204.23831608990369</v>
      </c>
    </row>
    <row r="88" spans="1:9" x14ac:dyDescent="0.25">
      <c r="A88" t="s">
        <v>36</v>
      </c>
      <c r="B88" s="10">
        <v>0</v>
      </c>
      <c r="C88" s="8">
        <v>2000</v>
      </c>
      <c r="D88" s="8">
        <v>2000</v>
      </c>
      <c r="E88" s="8">
        <v>0</v>
      </c>
      <c r="F88" s="8">
        <f t="shared" si="4"/>
        <v>2000</v>
      </c>
      <c r="G88" s="8">
        <f t="shared" si="5"/>
        <v>0</v>
      </c>
      <c r="H88" s="8">
        <f t="shared" si="6"/>
        <v>0</v>
      </c>
      <c r="I88" s="9" t="e">
        <f t="shared" si="7"/>
        <v>#DIV/0!</v>
      </c>
    </row>
    <row r="89" spans="1:9" x14ac:dyDescent="0.25">
      <c r="A89" t="s">
        <v>37</v>
      </c>
      <c r="B89" s="10">
        <v>646183.45400999999</v>
      </c>
      <c r="C89" s="8">
        <v>200000</v>
      </c>
      <c r="D89" s="8">
        <v>200000</v>
      </c>
      <c r="E89" s="8">
        <v>674831.71232000005</v>
      </c>
      <c r="F89" s="8">
        <f t="shared" si="4"/>
        <v>-474831.71232000005</v>
      </c>
      <c r="G89" s="8">
        <f t="shared" si="5"/>
        <v>337.41585616000003</v>
      </c>
      <c r="H89" s="8">
        <f t="shared" si="6"/>
        <v>28648.258310000063</v>
      </c>
      <c r="I89" s="9">
        <f t="shared" si="7"/>
        <v>104.43345587576074</v>
      </c>
    </row>
    <row r="90" spans="1:9" x14ac:dyDescent="0.25">
      <c r="A90" t="s">
        <v>38</v>
      </c>
      <c r="B90" s="10">
        <v>94437.422999999995</v>
      </c>
      <c r="C90" s="8">
        <v>30000</v>
      </c>
      <c r="D90" s="8">
        <v>30000</v>
      </c>
      <c r="E90" s="8">
        <v>30229.021359999999</v>
      </c>
      <c r="F90" s="8">
        <f t="shared" si="4"/>
        <v>-229.02135999999882</v>
      </c>
      <c r="G90" s="8">
        <f t="shared" si="5"/>
        <v>100.76340453333333</v>
      </c>
      <c r="H90" s="8">
        <f t="shared" si="6"/>
        <v>-64208.401639999996</v>
      </c>
      <c r="I90" s="9">
        <f t="shared" si="7"/>
        <v>32.009578829782342</v>
      </c>
    </row>
    <row r="91" spans="1:9" x14ac:dyDescent="0.25">
      <c r="A91" t="s">
        <v>39</v>
      </c>
      <c r="B91" s="10">
        <v>94437.422999999995</v>
      </c>
      <c r="C91" s="8">
        <v>30000</v>
      </c>
      <c r="D91" s="8">
        <v>30000</v>
      </c>
      <c r="E91" s="8">
        <v>30229.021359999999</v>
      </c>
      <c r="F91" s="8">
        <f t="shared" si="4"/>
        <v>-229.02135999999882</v>
      </c>
      <c r="G91" s="8">
        <f t="shared" si="5"/>
        <v>100.76340453333333</v>
      </c>
      <c r="H91" s="8">
        <f t="shared" si="6"/>
        <v>-64208.401639999996</v>
      </c>
      <c r="I91" s="9">
        <f t="shared" si="7"/>
        <v>32.009578829782342</v>
      </c>
    </row>
    <row r="92" spans="1:9" x14ac:dyDescent="0.25">
      <c r="A92" t="s">
        <v>40</v>
      </c>
      <c r="B92" s="10">
        <v>495148.2</v>
      </c>
      <c r="C92" s="8">
        <v>1723870.2</v>
      </c>
      <c r="D92" s="8">
        <v>1723870.2</v>
      </c>
      <c r="E92" s="8">
        <v>1723870.2</v>
      </c>
      <c r="F92" s="8">
        <f t="shared" si="4"/>
        <v>0</v>
      </c>
      <c r="G92" s="8">
        <f t="shared" si="5"/>
        <v>100</v>
      </c>
      <c r="H92" s="8">
        <f t="shared" si="6"/>
        <v>1228722</v>
      </c>
      <c r="I92" s="9">
        <f t="shared" si="7"/>
        <v>348.15237135063802</v>
      </c>
    </row>
    <row r="93" spans="1:9" x14ac:dyDescent="0.25">
      <c r="A93" t="s">
        <v>61</v>
      </c>
      <c r="B93" s="10">
        <v>495148.2</v>
      </c>
      <c r="C93" s="8">
        <v>1723870.2</v>
      </c>
      <c r="D93" s="8">
        <v>1723870.2</v>
      </c>
      <c r="E93" s="8">
        <v>1723870.2</v>
      </c>
      <c r="F93" s="8">
        <f t="shared" si="4"/>
        <v>0</v>
      </c>
      <c r="G93" s="8">
        <f t="shared" si="5"/>
        <v>100</v>
      </c>
      <c r="H93" s="8">
        <f t="shared" si="6"/>
        <v>1228722</v>
      </c>
      <c r="I93" s="9">
        <f t="shared" si="7"/>
        <v>348.15237135063802</v>
      </c>
    </row>
    <row r="94" spans="1:9" x14ac:dyDescent="0.25">
      <c r="A94" t="s">
        <v>41</v>
      </c>
      <c r="B94" s="10">
        <v>8210831.4421999995</v>
      </c>
      <c r="C94" s="8">
        <v>15054905.800000001</v>
      </c>
      <c r="D94" s="8">
        <v>15054905.800000001</v>
      </c>
      <c r="E94" s="8">
        <v>15197571.357000001</v>
      </c>
      <c r="F94" s="8">
        <f t="shared" si="4"/>
        <v>-142665.55700000003</v>
      </c>
      <c r="G94" s="8">
        <f t="shared" si="5"/>
        <v>100.94763500280419</v>
      </c>
      <c r="H94" s="8">
        <f t="shared" si="6"/>
        <v>6986739.9148000013</v>
      </c>
      <c r="I94" s="9">
        <f t="shared" si="7"/>
        <v>185.09174696841643</v>
      </c>
    </row>
    <row r="95" spans="1:9" x14ac:dyDescent="0.25">
      <c r="A95" t="s">
        <v>42</v>
      </c>
      <c r="B95" s="10">
        <v>3083498.0880500004</v>
      </c>
      <c r="C95" s="8">
        <v>4556928.8</v>
      </c>
      <c r="D95" s="8">
        <v>4556928.8</v>
      </c>
      <c r="E95" s="8">
        <v>4274686.4570000004</v>
      </c>
      <c r="F95" s="8">
        <f t="shared" si="4"/>
        <v>282242.34299999941</v>
      </c>
      <c r="G95" s="8">
        <f t="shared" si="5"/>
        <v>93.806303425236763</v>
      </c>
      <c r="H95" s="8">
        <f t="shared" si="6"/>
        <v>1191188.36895</v>
      </c>
      <c r="I95" s="9">
        <f t="shared" si="7"/>
        <v>138.63107207902652</v>
      </c>
    </row>
    <row r="96" spans="1:9" x14ac:dyDescent="0.25">
      <c r="A96" t="s">
        <v>43</v>
      </c>
      <c r="B96" s="10">
        <v>5127333.35415</v>
      </c>
      <c r="C96" s="8">
        <v>10922884.9</v>
      </c>
      <c r="D96" s="8">
        <v>10922884.9</v>
      </c>
      <c r="E96" s="8">
        <v>10922884.9</v>
      </c>
      <c r="F96" s="8">
        <f t="shared" si="4"/>
        <v>0</v>
      </c>
      <c r="G96" s="8">
        <f t="shared" si="5"/>
        <v>100</v>
      </c>
      <c r="H96" s="8">
        <f t="shared" si="6"/>
        <v>5795551.5458500003</v>
      </c>
      <c r="I96" s="9">
        <f t="shared" si="7"/>
        <v>213.03247020518282</v>
      </c>
    </row>
    <row r="101" spans="1:9" s="12" customFormat="1" x14ac:dyDescent="0.25">
      <c r="A101" s="46" t="s">
        <v>126</v>
      </c>
      <c r="B101" s="46"/>
      <c r="C101" s="46"/>
      <c r="D101" s="46"/>
      <c r="E101" s="46"/>
      <c r="F101" s="46"/>
      <c r="G101" s="46"/>
      <c r="H101" s="46"/>
      <c r="I101" s="46"/>
    </row>
    <row r="102" spans="1:9" s="12" customFormat="1" x14ac:dyDescent="0.25">
      <c r="A102" s="46" t="s">
        <v>131</v>
      </c>
      <c r="B102" s="46"/>
      <c r="C102" s="46"/>
      <c r="D102" s="46"/>
      <c r="E102" s="46"/>
      <c r="F102" s="46"/>
      <c r="G102" s="46"/>
      <c r="H102" s="46"/>
      <c r="I102" s="46"/>
    </row>
    <row r="103" spans="1:9" s="12" customFormat="1" x14ac:dyDescent="0.25"/>
    <row r="104" spans="1:9" s="12" customFormat="1" x14ac:dyDescent="0.25">
      <c r="A104" t="s">
        <v>60</v>
      </c>
      <c r="B104" s="13"/>
      <c r="F104" s="14"/>
      <c r="G104" s="14"/>
      <c r="I104" s="14" t="s">
        <v>127</v>
      </c>
    </row>
    <row r="105" spans="1:9" s="12" customFormat="1" ht="38.25" customHeight="1" x14ac:dyDescent="0.25">
      <c r="A105" s="55" t="s">
        <v>128</v>
      </c>
      <c r="B105" s="48" t="s">
        <v>46</v>
      </c>
      <c r="C105" s="57" t="s">
        <v>47</v>
      </c>
      <c r="D105" s="58"/>
      <c r="E105" s="59" t="s">
        <v>48</v>
      </c>
      <c r="F105" s="52" t="s">
        <v>49</v>
      </c>
      <c r="G105" s="53"/>
      <c r="H105" s="52" t="s">
        <v>50</v>
      </c>
      <c r="I105" s="53"/>
    </row>
    <row r="106" spans="1:9" s="2" customFormat="1" ht="45" x14ac:dyDescent="0.25">
      <c r="A106" s="56"/>
      <c r="B106" s="49"/>
      <c r="C106" s="15" t="s">
        <v>51</v>
      </c>
      <c r="D106" s="15" t="s">
        <v>52</v>
      </c>
      <c r="E106" s="60"/>
      <c r="F106" s="15" t="s">
        <v>129</v>
      </c>
      <c r="G106" s="15" t="s">
        <v>130</v>
      </c>
      <c r="H106" s="15" t="s">
        <v>129</v>
      </c>
      <c r="I106" s="15" t="s">
        <v>130</v>
      </c>
    </row>
    <row r="107" spans="1:9" x14ac:dyDescent="0.25">
      <c r="A107" s="5">
        <v>1</v>
      </c>
      <c r="B107" s="5">
        <v>2</v>
      </c>
      <c r="C107" s="5">
        <v>3</v>
      </c>
      <c r="D107" s="5">
        <v>4</v>
      </c>
      <c r="E107" s="5">
        <v>5</v>
      </c>
      <c r="F107" s="5" t="s">
        <v>55</v>
      </c>
      <c r="G107" s="5" t="s">
        <v>56</v>
      </c>
      <c r="H107" s="5" t="s">
        <v>57</v>
      </c>
      <c r="I107" s="5" t="s">
        <v>58</v>
      </c>
    </row>
    <row r="108" spans="1:9" x14ac:dyDescent="0.25">
      <c r="A108" s="1" t="s">
        <v>63</v>
      </c>
      <c r="B108" s="7">
        <v>45605788.449579999</v>
      </c>
      <c r="C108" s="24">
        <v>80443876.400000006</v>
      </c>
      <c r="D108" s="24">
        <v>80443876.400000006</v>
      </c>
      <c r="E108" s="24">
        <v>68379596.336940005</v>
      </c>
      <c r="F108" s="7">
        <f t="shared" ref="F108:F170" si="8">+D108-E108</f>
        <v>12064280.063060001</v>
      </c>
      <c r="G108" s="7">
        <f t="shared" ref="G108:G170" si="9">+E108/D108*100</f>
        <v>85.002860872751285</v>
      </c>
      <c r="H108" s="7">
        <f t="shared" ref="H108:H170" si="10">+E108-B108</f>
        <v>22773807.887360007</v>
      </c>
      <c r="I108" s="25">
        <f t="shared" ref="I108:I170" si="11">+E108/B108*100</f>
        <v>149.93622226822777</v>
      </c>
    </row>
    <row r="109" spans="1:9" x14ac:dyDescent="0.25">
      <c r="A109" t="s">
        <v>64</v>
      </c>
      <c r="B109" s="10">
        <v>43860411.444669999</v>
      </c>
      <c r="C109" s="16">
        <v>74111816.400000006</v>
      </c>
      <c r="D109" s="16">
        <v>74111816.400000006</v>
      </c>
      <c r="E109" s="16">
        <v>65470539.238640003</v>
      </c>
      <c r="F109" s="8">
        <f t="shared" si="8"/>
        <v>8641277.1613600031</v>
      </c>
      <c r="G109" s="8">
        <f t="shared" si="9"/>
        <v>88.340216741253684</v>
      </c>
      <c r="H109" s="8">
        <f t="shared" si="10"/>
        <v>21610127.793970004</v>
      </c>
      <c r="I109" s="9">
        <f t="shared" si="11"/>
        <v>149.27023500732827</v>
      </c>
    </row>
    <row r="110" spans="1:9" x14ac:dyDescent="0.25">
      <c r="A110" t="s">
        <v>65</v>
      </c>
      <c r="B110" s="10">
        <v>32486939.991169997</v>
      </c>
      <c r="C110" s="16">
        <v>48116215.799999997</v>
      </c>
      <c r="D110" s="16">
        <v>48116215.799999997</v>
      </c>
      <c r="E110" s="16">
        <v>44686351.49893</v>
      </c>
      <c r="F110" s="8">
        <f t="shared" si="8"/>
        <v>3429864.3010699973</v>
      </c>
      <c r="G110" s="8">
        <f t="shared" si="9"/>
        <v>92.87170812574584</v>
      </c>
      <c r="H110" s="8">
        <f t="shared" si="10"/>
        <v>12199411.507760003</v>
      </c>
      <c r="I110" s="9">
        <f t="shared" si="11"/>
        <v>137.55174082593135</v>
      </c>
    </row>
    <row r="111" spans="1:9" x14ac:dyDescent="0.25">
      <c r="A111" t="s">
        <v>66</v>
      </c>
      <c r="B111" s="10">
        <v>31187264.025689997</v>
      </c>
      <c r="C111" s="16">
        <v>46214181.299999997</v>
      </c>
      <c r="D111" s="16">
        <v>46214181.299999997</v>
      </c>
      <c r="E111" s="16">
        <v>43051856.354010001</v>
      </c>
      <c r="F111" s="8">
        <f t="shared" si="8"/>
        <v>3162324.9459899962</v>
      </c>
      <c r="G111" s="8">
        <f t="shared" si="9"/>
        <v>93.157241225454754</v>
      </c>
      <c r="H111" s="8">
        <f t="shared" si="10"/>
        <v>11864592.328320004</v>
      </c>
      <c r="I111" s="9">
        <f t="shared" si="11"/>
        <v>138.04306885832221</v>
      </c>
    </row>
    <row r="112" spans="1:9" x14ac:dyDescent="0.25">
      <c r="A112" t="s">
        <v>67</v>
      </c>
      <c r="B112" s="10">
        <v>8487720.5816900004</v>
      </c>
      <c r="C112" s="16">
        <v>13541788.300000001</v>
      </c>
      <c r="D112" s="16">
        <v>13541788.300000001</v>
      </c>
      <c r="E112" s="16">
        <v>12942052.7695</v>
      </c>
      <c r="F112" s="8">
        <f t="shared" si="8"/>
        <v>599735.53050000034</v>
      </c>
      <c r="G112" s="8">
        <f t="shared" si="9"/>
        <v>95.571223554720603</v>
      </c>
      <c r="H112" s="8">
        <f t="shared" si="10"/>
        <v>4454332.18781</v>
      </c>
      <c r="I112" s="9">
        <f t="shared" si="11"/>
        <v>152.47972226393782</v>
      </c>
    </row>
    <row r="113" spans="1:9" x14ac:dyDescent="0.25">
      <c r="A113" t="s">
        <v>68</v>
      </c>
      <c r="B113" s="10">
        <v>6302177.1888900008</v>
      </c>
      <c r="C113" s="16">
        <v>7550151.0999999996</v>
      </c>
      <c r="D113" s="16">
        <v>7550151.0999999996</v>
      </c>
      <c r="E113" s="16">
        <v>7226668.1876800004</v>
      </c>
      <c r="F113" s="8">
        <f t="shared" si="8"/>
        <v>323482.91231999919</v>
      </c>
      <c r="G113" s="8">
        <f t="shared" si="9"/>
        <v>95.715543860837442</v>
      </c>
      <c r="H113" s="8">
        <f t="shared" si="10"/>
        <v>924490.99878999963</v>
      </c>
      <c r="I113" s="9">
        <f t="shared" si="11"/>
        <v>114.66939076895156</v>
      </c>
    </row>
    <row r="114" spans="1:9" x14ac:dyDescent="0.25">
      <c r="A114" t="s">
        <v>69</v>
      </c>
      <c r="B114" s="10">
        <v>1330711.1192300001</v>
      </c>
      <c r="C114" s="16">
        <v>3806921.2</v>
      </c>
      <c r="D114" s="16">
        <v>3806921.2</v>
      </c>
      <c r="E114" s="16">
        <v>3594767.9898299999</v>
      </c>
      <c r="F114" s="8">
        <f t="shared" si="8"/>
        <v>212153.21017000033</v>
      </c>
      <c r="G114" s="8">
        <f t="shared" si="9"/>
        <v>94.427170959829681</v>
      </c>
      <c r="H114" s="8">
        <f t="shared" si="10"/>
        <v>2264056.8706</v>
      </c>
      <c r="I114" s="9">
        <f t="shared" si="11"/>
        <v>270.13887070471532</v>
      </c>
    </row>
    <row r="115" spans="1:9" x14ac:dyDescent="0.25">
      <c r="A115" t="s">
        <v>70</v>
      </c>
      <c r="B115" s="10">
        <v>116235.95759999999</v>
      </c>
      <c r="C115" s="16">
        <v>286327.09999999998</v>
      </c>
      <c r="D115" s="16">
        <v>286327.09999999998</v>
      </c>
      <c r="E115" s="16">
        <v>295054.78348000004</v>
      </c>
      <c r="F115" s="8">
        <f t="shared" si="8"/>
        <v>-8727.6834800000652</v>
      </c>
      <c r="G115" s="8">
        <f t="shared" si="9"/>
        <v>103.04815139049013</v>
      </c>
      <c r="H115" s="8">
        <f t="shared" si="10"/>
        <v>178818.82588000005</v>
      </c>
      <c r="I115" s="9">
        <f t="shared" si="11"/>
        <v>253.84122914474108</v>
      </c>
    </row>
    <row r="116" spans="1:9" x14ac:dyDescent="0.25">
      <c r="A116" t="s">
        <v>71</v>
      </c>
      <c r="B116" s="10">
        <v>398519.62682</v>
      </c>
      <c r="C116" s="16">
        <v>927170.1</v>
      </c>
      <c r="D116" s="16">
        <v>927170.1</v>
      </c>
      <c r="E116" s="16">
        <v>869486.57747999998</v>
      </c>
      <c r="F116" s="8">
        <f t="shared" si="8"/>
        <v>57683.522519999999</v>
      </c>
      <c r="G116" s="8">
        <f t="shared" si="9"/>
        <v>93.77853939422765</v>
      </c>
      <c r="H116" s="8">
        <f t="shared" si="10"/>
        <v>470966.95065999997</v>
      </c>
      <c r="I116" s="9">
        <f t="shared" si="11"/>
        <v>218.1791106295305</v>
      </c>
    </row>
    <row r="117" spans="1:9" x14ac:dyDescent="0.25">
      <c r="A117" t="s">
        <v>72</v>
      </c>
      <c r="B117" s="10">
        <v>340076.68914999999</v>
      </c>
      <c r="C117" s="16">
        <v>971218.8</v>
      </c>
      <c r="D117" s="16">
        <v>971218.8</v>
      </c>
      <c r="E117" s="16">
        <v>956075.23103000002</v>
      </c>
      <c r="F117" s="8">
        <f t="shared" si="8"/>
        <v>15143.568970000022</v>
      </c>
      <c r="G117" s="8">
        <f t="shared" si="9"/>
        <v>98.440766491546498</v>
      </c>
      <c r="H117" s="8">
        <f t="shared" si="10"/>
        <v>615998.54188000003</v>
      </c>
      <c r="I117" s="9">
        <f t="shared" si="11"/>
        <v>281.13518554289891</v>
      </c>
    </row>
    <row r="118" spans="1:9" x14ac:dyDescent="0.25">
      <c r="A118" t="s">
        <v>73</v>
      </c>
      <c r="B118" s="10">
        <v>1047160.77494</v>
      </c>
      <c r="C118" s="16">
        <v>1704212.9</v>
      </c>
      <c r="D118" s="16">
        <v>1704212.9</v>
      </c>
      <c r="E118" s="16">
        <v>1589444.05957</v>
      </c>
      <c r="F118" s="8">
        <f t="shared" si="8"/>
        <v>114768.84042999987</v>
      </c>
      <c r="G118" s="8">
        <f t="shared" si="9"/>
        <v>93.265580818570271</v>
      </c>
      <c r="H118" s="8">
        <f t="shared" si="10"/>
        <v>542283.28463000001</v>
      </c>
      <c r="I118" s="9">
        <f t="shared" si="11"/>
        <v>151.78605784398977</v>
      </c>
    </row>
    <row r="119" spans="1:9" x14ac:dyDescent="0.25">
      <c r="A119" t="s">
        <v>74</v>
      </c>
      <c r="B119" s="10">
        <v>10335559.68691</v>
      </c>
      <c r="C119" s="16">
        <v>11948959.300000001</v>
      </c>
      <c r="D119" s="16">
        <v>11948959.300000001</v>
      </c>
      <c r="E119" s="16">
        <v>11450479.1719</v>
      </c>
      <c r="F119" s="8">
        <f t="shared" si="8"/>
        <v>498480.12810000032</v>
      </c>
      <c r="G119" s="8">
        <f t="shared" si="9"/>
        <v>95.828254866513774</v>
      </c>
      <c r="H119" s="8">
        <f t="shared" si="10"/>
        <v>1114919.4849900007</v>
      </c>
      <c r="I119" s="9">
        <f t="shared" si="11"/>
        <v>110.78721925820861</v>
      </c>
    </row>
    <row r="120" spans="1:9" x14ac:dyDescent="0.25">
      <c r="A120" t="s">
        <v>75</v>
      </c>
      <c r="B120" s="10">
        <v>601393.29333000001</v>
      </c>
      <c r="C120" s="16">
        <v>959627.2</v>
      </c>
      <c r="D120" s="16">
        <v>959627.2</v>
      </c>
      <c r="E120" s="16">
        <v>821165.37745000003</v>
      </c>
      <c r="F120" s="8">
        <f t="shared" si="8"/>
        <v>138461.82254999992</v>
      </c>
      <c r="G120" s="8">
        <f t="shared" si="9"/>
        <v>85.571290335455274</v>
      </c>
      <c r="H120" s="8">
        <f t="shared" si="10"/>
        <v>219772.08412000001</v>
      </c>
      <c r="I120" s="9">
        <f t="shared" si="11"/>
        <v>136.54382025165111</v>
      </c>
    </row>
    <row r="121" spans="1:9" x14ac:dyDescent="0.25">
      <c r="A121" t="s">
        <v>76</v>
      </c>
      <c r="B121" s="10">
        <v>9371571.4189299997</v>
      </c>
      <c r="C121" s="16">
        <v>10506033.1</v>
      </c>
      <c r="D121" s="16">
        <v>10506033.1</v>
      </c>
      <c r="E121" s="16">
        <v>10180357.513079999</v>
      </c>
      <c r="F121" s="8">
        <f t="shared" si="8"/>
        <v>325675.58692000061</v>
      </c>
      <c r="G121" s="8">
        <f t="shared" si="9"/>
        <v>96.900108882009889</v>
      </c>
      <c r="H121" s="8">
        <f t="shared" si="10"/>
        <v>808786.09414999932</v>
      </c>
      <c r="I121" s="9">
        <f t="shared" si="11"/>
        <v>108.6302078701156</v>
      </c>
    </row>
    <row r="122" spans="1:9" x14ac:dyDescent="0.25">
      <c r="A122" t="s">
        <v>77</v>
      </c>
      <c r="B122" s="10">
        <v>350094.97464999999</v>
      </c>
      <c r="C122" s="16">
        <v>450799</v>
      </c>
      <c r="D122" s="16">
        <v>450799</v>
      </c>
      <c r="E122" s="16">
        <v>416456.28136999998</v>
      </c>
      <c r="F122" s="8">
        <f t="shared" si="8"/>
        <v>34342.718630000018</v>
      </c>
      <c r="G122" s="8">
        <f t="shared" si="9"/>
        <v>92.381811266218421</v>
      </c>
      <c r="H122" s="8">
        <f t="shared" si="10"/>
        <v>66361.306719999993</v>
      </c>
      <c r="I122" s="9">
        <f t="shared" si="11"/>
        <v>118.95522973054477</v>
      </c>
    </row>
    <row r="123" spans="1:9" x14ac:dyDescent="0.25">
      <c r="A123" t="s">
        <v>78</v>
      </c>
      <c r="B123" s="10">
        <v>12500</v>
      </c>
      <c r="C123" s="16">
        <v>32500</v>
      </c>
      <c r="D123" s="16">
        <v>32500</v>
      </c>
      <c r="E123" s="16">
        <v>32500</v>
      </c>
      <c r="F123" s="8">
        <f t="shared" si="8"/>
        <v>0</v>
      </c>
      <c r="G123" s="8">
        <f t="shared" si="9"/>
        <v>100</v>
      </c>
      <c r="H123" s="8">
        <f t="shared" si="10"/>
        <v>20000</v>
      </c>
      <c r="I123" s="9">
        <f t="shared" si="11"/>
        <v>260</v>
      </c>
    </row>
    <row r="124" spans="1:9" x14ac:dyDescent="0.25">
      <c r="A124" t="s">
        <v>79</v>
      </c>
      <c r="B124" s="10">
        <v>710123.29312000005</v>
      </c>
      <c r="C124" s="16">
        <v>952302.4</v>
      </c>
      <c r="D124" s="16">
        <v>952302.4</v>
      </c>
      <c r="E124" s="16">
        <v>913019.10720000009</v>
      </c>
      <c r="F124" s="8">
        <f t="shared" si="8"/>
        <v>39283.292799999937</v>
      </c>
      <c r="G124" s="8">
        <f t="shared" si="9"/>
        <v>95.874914018908285</v>
      </c>
      <c r="H124" s="8">
        <f t="shared" si="10"/>
        <v>202895.81408000004</v>
      </c>
      <c r="I124" s="9">
        <f t="shared" si="11"/>
        <v>128.5719136445386</v>
      </c>
    </row>
    <row r="125" spans="1:9" x14ac:dyDescent="0.25">
      <c r="A125" t="s">
        <v>80</v>
      </c>
      <c r="B125" s="10">
        <v>90524.117700000003</v>
      </c>
      <c r="C125" s="16">
        <v>118161.7</v>
      </c>
      <c r="D125" s="16">
        <v>118161.7</v>
      </c>
      <c r="E125" s="16">
        <v>115789.94</v>
      </c>
      <c r="F125" s="8">
        <f t="shared" si="8"/>
        <v>2371.7599999999948</v>
      </c>
      <c r="G125" s="8">
        <f t="shared" si="9"/>
        <v>97.992784464001446</v>
      </c>
      <c r="H125" s="8">
        <f t="shared" si="10"/>
        <v>25265.8223</v>
      </c>
      <c r="I125" s="9">
        <f t="shared" si="11"/>
        <v>127.91059768594684</v>
      </c>
    </row>
    <row r="126" spans="1:9" x14ac:dyDescent="0.25">
      <c r="A126" t="s">
        <v>81</v>
      </c>
      <c r="B126" s="10">
        <v>422740.13799999998</v>
      </c>
      <c r="C126" s="16">
        <v>559769.4</v>
      </c>
      <c r="D126" s="16">
        <v>559769.4</v>
      </c>
      <c r="E126" s="16">
        <v>547599.37465000001</v>
      </c>
      <c r="F126" s="8">
        <f t="shared" si="8"/>
        <v>12170.025350000011</v>
      </c>
      <c r="G126" s="8">
        <f t="shared" si="9"/>
        <v>97.825885918379967</v>
      </c>
      <c r="H126" s="8">
        <f t="shared" si="10"/>
        <v>124859.23665000004</v>
      </c>
      <c r="I126" s="9">
        <f t="shared" si="11"/>
        <v>129.53569472743089</v>
      </c>
    </row>
    <row r="127" spans="1:9" x14ac:dyDescent="0.25">
      <c r="A127" t="s">
        <v>82</v>
      </c>
      <c r="B127" s="10">
        <v>64970.83642</v>
      </c>
      <c r="C127" s="16">
        <v>82531.399999999994</v>
      </c>
      <c r="D127" s="16">
        <v>82531.399999999994</v>
      </c>
      <c r="E127" s="16">
        <v>73262.493430000002</v>
      </c>
      <c r="F127" s="8">
        <f t="shared" si="8"/>
        <v>9268.9065699999919</v>
      </c>
      <c r="G127" s="8">
        <f t="shared" si="9"/>
        <v>88.769236230089405</v>
      </c>
      <c r="H127" s="8">
        <f t="shared" si="10"/>
        <v>8291.6570100000026</v>
      </c>
      <c r="I127" s="9">
        <f t="shared" si="11"/>
        <v>112.76212138689287</v>
      </c>
    </row>
    <row r="128" spans="1:9" x14ac:dyDescent="0.25">
      <c r="A128" t="s">
        <v>83</v>
      </c>
      <c r="B128" s="10">
        <v>100</v>
      </c>
      <c r="C128" s="16">
        <v>1130</v>
      </c>
      <c r="D128" s="16">
        <v>1130</v>
      </c>
      <c r="E128" s="16">
        <v>1152</v>
      </c>
      <c r="F128" s="8">
        <f t="shared" si="8"/>
        <v>-22</v>
      </c>
      <c r="G128" s="8">
        <f t="shared" si="9"/>
        <v>101.94690265486726</v>
      </c>
      <c r="H128" s="8">
        <f t="shared" si="10"/>
        <v>1052</v>
      </c>
      <c r="I128" s="9">
        <f t="shared" si="11"/>
        <v>1152</v>
      </c>
    </row>
    <row r="129" spans="1:9" x14ac:dyDescent="0.25">
      <c r="A129" t="s">
        <v>84</v>
      </c>
      <c r="B129" s="10">
        <v>99277.77</v>
      </c>
      <c r="C129" s="16">
        <v>126624.6</v>
      </c>
      <c r="D129" s="16">
        <v>126624.6</v>
      </c>
      <c r="E129" s="16">
        <v>115665.40112000001</v>
      </c>
      <c r="F129" s="8">
        <f t="shared" si="8"/>
        <v>10959.198879999996</v>
      </c>
      <c r="G129" s="8">
        <f t="shared" si="9"/>
        <v>91.345126555187534</v>
      </c>
      <c r="H129" s="8">
        <f t="shared" si="10"/>
        <v>16387.631120000005</v>
      </c>
      <c r="I129" s="9">
        <f t="shared" si="11"/>
        <v>116.50684853215378</v>
      </c>
    </row>
    <row r="130" spans="1:9" x14ac:dyDescent="0.25">
      <c r="A130" t="s">
        <v>85</v>
      </c>
      <c r="B130" s="10">
        <v>32510.431</v>
      </c>
      <c r="C130" s="16">
        <v>64085.3</v>
      </c>
      <c r="D130" s="16">
        <v>64085.3</v>
      </c>
      <c r="E130" s="16">
        <v>59549.898000000001</v>
      </c>
      <c r="F130" s="8">
        <f t="shared" si="8"/>
        <v>4535.4020000000019</v>
      </c>
      <c r="G130" s="8">
        <f t="shared" si="9"/>
        <v>92.922866866504478</v>
      </c>
      <c r="H130" s="8">
        <f t="shared" si="10"/>
        <v>27039.467000000001</v>
      </c>
      <c r="I130" s="9">
        <f t="shared" si="11"/>
        <v>183.17166573399166</v>
      </c>
    </row>
    <row r="131" spans="1:9" x14ac:dyDescent="0.25">
      <c r="A131" t="s">
        <v>86</v>
      </c>
      <c r="B131" s="10">
        <v>208657.41899999999</v>
      </c>
      <c r="C131" s="16">
        <v>241713</v>
      </c>
      <c r="D131" s="16">
        <v>241713</v>
      </c>
      <c r="E131" s="16">
        <v>237072.47099999999</v>
      </c>
      <c r="F131" s="8">
        <f t="shared" si="8"/>
        <v>4640.5290000000095</v>
      </c>
      <c r="G131" s="8">
        <f t="shared" si="9"/>
        <v>98.080149185190706</v>
      </c>
      <c r="H131" s="8">
        <f t="shared" si="10"/>
        <v>28415.051999999996</v>
      </c>
      <c r="I131" s="9">
        <f t="shared" si="11"/>
        <v>113.61804058354619</v>
      </c>
    </row>
    <row r="132" spans="1:9" x14ac:dyDescent="0.25">
      <c r="A132" t="s">
        <v>87</v>
      </c>
      <c r="B132" s="10">
        <v>169519.95</v>
      </c>
      <c r="C132" s="16">
        <v>188545</v>
      </c>
      <c r="D132" s="16">
        <v>188545</v>
      </c>
      <c r="E132" s="16">
        <v>188478.19099999999</v>
      </c>
      <c r="F132" s="8">
        <f t="shared" si="8"/>
        <v>66.809000000008382</v>
      </c>
      <c r="G132" s="8">
        <f t="shared" si="9"/>
        <v>99.964566018722309</v>
      </c>
      <c r="H132" s="8">
        <f t="shared" si="10"/>
        <v>18958.24099999998</v>
      </c>
      <c r="I132" s="9">
        <f t="shared" si="11"/>
        <v>111.18348666336911</v>
      </c>
    </row>
    <row r="133" spans="1:9" x14ac:dyDescent="0.25">
      <c r="A133" t="s">
        <v>88</v>
      </c>
      <c r="B133" s="10">
        <v>15521.06</v>
      </c>
      <c r="C133" s="16">
        <v>25400</v>
      </c>
      <c r="D133" s="16">
        <v>25400</v>
      </c>
      <c r="E133" s="16">
        <v>23427.31</v>
      </c>
      <c r="F133" s="8">
        <f t="shared" si="8"/>
        <v>1972.6899999999987</v>
      </c>
      <c r="G133" s="8">
        <f t="shared" si="9"/>
        <v>92.233503937007882</v>
      </c>
      <c r="H133" s="8">
        <f t="shared" si="10"/>
        <v>7906.2500000000018</v>
      </c>
      <c r="I133" s="9">
        <f t="shared" si="11"/>
        <v>150.93885340305366</v>
      </c>
    </row>
    <row r="134" spans="1:9" x14ac:dyDescent="0.25">
      <c r="A134" t="s">
        <v>89</v>
      </c>
      <c r="B134" s="10">
        <v>23616.409</v>
      </c>
      <c r="C134" s="16">
        <v>27768</v>
      </c>
      <c r="D134" s="16">
        <v>27768</v>
      </c>
      <c r="E134" s="16">
        <v>25166.97</v>
      </c>
      <c r="F134" s="8">
        <f t="shared" si="8"/>
        <v>2601.0299999999988</v>
      </c>
      <c r="G134" s="8">
        <f t="shared" si="9"/>
        <v>90.632994814174594</v>
      </c>
      <c r="H134" s="8">
        <f t="shared" si="10"/>
        <v>1550.5610000000015</v>
      </c>
      <c r="I134" s="9">
        <f t="shared" si="11"/>
        <v>106.56560868335234</v>
      </c>
    </row>
    <row r="135" spans="1:9" x14ac:dyDescent="0.25">
      <c r="A135" t="s">
        <v>90</v>
      </c>
      <c r="B135" s="10">
        <v>1541619.973</v>
      </c>
      <c r="C135" s="16">
        <v>2152494.2999999998</v>
      </c>
      <c r="D135" s="16">
        <v>2152494.2999999998</v>
      </c>
      <c r="E135" s="16">
        <v>2045509.1325300001</v>
      </c>
      <c r="F135" s="8">
        <f t="shared" si="8"/>
        <v>106985.16746999975</v>
      </c>
      <c r="G135" s="8">
        <f t="shared" si="9"/>
        <v>95.029711926763298</v>
      </c>
      <c r="H135" s="8">
        <f t="shared" si="10"/>
        <v>503889.15953000006</v>
      </c>
      <c r="I135" s="9">
        <f t="shared" si="11"/>
        <v>132.68569221696248</v>
      </c>
    </row>
    <row r="136" spans="1:9" x14ac:dyDescent="0.25">
      <c r="A136" t="s">
        <v>91</v>
      </c>
      <c r="B136" s="10">
        <v>666216.69999999995</v>
      </c>
      <c r="C136" s="16">
        <v>473284</v>
      </c>
      <c r="D136" s="16">
        <v>473284</v>
      </c>
      <c r="E136" s="16">
        <v>463856.772</v>
      </c>
      <c r="F136" s="8">
        <f t="shared" si="8"/>
        <v>9427.2280000000028</v>
      </c>
      <c r="G136" s="8">
        <f t="shared" si="9"/>
        <v>98.008124508751621</v>
      </c>
      <c r="H136" s="8">
        <f t="shared" si="10"/>
        <v>-202359.92799999996</v>
      </c>
      <c r="I136" s="9">
        <f t="shared" si="11"/>
        <v>69.625509537662438</v>
      </c>
    </row>
    <row r="137" spans="1:9" x14ac:dyDescent="0.25">
      <c r="A137" t="s">
        <v>92</v>
      </c>
      <c r="B137" s="10">
        <f>100972.1+500</f>
        <v>101472.1</v>
      </c>
      <c r="C137" s="16">
        <v>159929.9</v>
      </c>
      <c r="D137" s="16">
        <v>159929.9</v>
      </c>
      <c r="E137" s="16">
        <v>159450</v>
      </c>
      <c r="F137" s="8">
        <f t="shared" si="8"/>
        <v>479.89999999999418</v>
      </c>
      <c r="G137" s="8">
        <f t="shared" si="9"/>
        <v>99.699931032283516</v>
      </c>
      <c r="H137" s="8">
        <f t="shared" si="10"/>
        <v>57977.899999999994</v>
      </c>
      <c r="I137" s="9">
        <f t="shared" si="11"/>
        <v>157.13678932435616</v>
      </c>
    </row>
    <row r="138" spans="1:9" x14ac:dyDescent="0.25">
      <c r="A138" t="s">
        <v>93</v>
      </c>
      <c r="B138" s="10">
        <v>773931.17299999995</v>
      </c>
      <c r="C138" s="16">
        <v>1519280.4</v>
      </c>
      <c r="D138" s="16">
        <v>1519280.4</v>
      </c>
      <c r="E138" s="16">
        <v>1422202.3605299999</v>
      </c>
      <c r="F138" s="8">
        <f t="shared" si="8"/>
        <v>97078.03946999996</v>
      </c>
      <c r="G138" s="8">
        <f t="shared" si="9"/>
        <v>93.610261840408143</v>
      </c>
      <c r="H138" s="8">
        <f t="shared" si="10"/>
        <v>648271.18753</v>
      </c>
      <c r="I138" s="9">
        <f t="shared" si="11"/>
        <v>183.76341594008903</v>
      </c>
    </row>
    <row r="139" spans="1:9" x14ac:dyDescent="0.25">
      <c r="A139" t="s">
        <v>94</v>
      </c>
      <c r="B139" s="10">
        <v>285514.37779</v>
      </c>
      <c r="C139" s="16">
        <v>477878.3</v>
      </c>
      <c r="D139" s="16">
        <v>477878.3</v>
      </c>
      <c r="E139" s="16">
        <v>377659.53</v>
      </c>
      <c r="F139" s="8">
        <f t="shared" si="8"/>
        <v>100218.76999999996</v>
      </c>
      <c r="G139" s="8">
        <f t="shared" si="9"/>
        <v>79.028390701147146</v>
      </c>
      <c r="H139" s="8">
        <f t="shared" si="10"/>
        <v>92145.152210000029</v>
      </c>
      <c r="I139" s="9">
        <f t="shared" si="11"/>
        <v>132.27338424188716</v>
      </c>
    </row>
    <row r="140" spans="1:9" x14ac:dyDescent="0.25">
      <c r="A140" t="s">
        <v>95</v>
      </c>
      <c r="B140" s="10">
        <v>56382.06</v>
      </c>
      <c r="C140" s="16">
        <v>184864.4</v>
      </c>
      <c r="D140" s="16">
        <v>184864.4</v>
      </c>
      <c r="E140" s="16">
        <v>109538.644</v>
      </c>
      <c r="F140" s="8">
        <f t="shared" si="8"/>
        <v>75325.755999999994</v>
      </c>
      <c r="G140" s="8">
        <f t="shared" si="9"/>
        <v>59.253509058531549</v>
      </c>
      <c r="H140" s="8">
        <f t="shared" si="10"/>
        <v>53156.584000000003</v>
      </c>
      <c r="I140" s="9">
        <f t="shared" si="11"/>
        <v>194.27925123700695</v>
      </c>
    </row>
    <row r="141" spans="1:9" x14ac:dyDescent="0.25">
      <c r="A141" t="s">
        <v>96</v>
      </c>
      <c r="B141" s="10">
        <v>199132.65479</v>
      </c>
      <c r="C141" s="16">
        <v>273013.90000000002</v>
      </c>
      <c r="D141" s="16">
        <v>273013.90000000002</v>
      </c>
      <c r="E141" s="16">
        <v>248120.886</v>
      </c>
      <c r="F141" s="8">
        <f t="shared" si="8"/>
        <v>24893.014000000025</v>
      </c>
      <c r="G141" s="8">
        <f t="shared" si="9"/>
        <v>90.882144095959944</v>
      </c>
      <c r="H141" s="8">
        <f t="shared" si="10"/>
        <v>48988.231209999998</v>
      </c>
      <c r="I141" s="9">
        <f t="shared" si="11"/>
        <v>124.60080254625323</v>
      </c>
    </row>
    <row r="142" spans="1:9" x14ac:dyDescent="0.25">
      <c r="A142" t="s">
        <v>97</v>
      </c>
      <c r="B142" s="10">
        <v>29999.663</v>
      </c>
      <c r="C142" s="16">
        <v>20000</v>
      </c>
      <c r="D142" s="16">
        <v>20000</v>
      </c>
      <c r="E142" s="16">
        <v>20000</v>
      </c>
      <c r="F142" s="8">
        <f t="shared" si="8"/>
        <v>0</v>
      </c>
      <c r="G142" s="8">
        <f t="shared" si="9"/>
        <v>100</v>
      </c>
      <c r="H142" s="8">
        <f t="shared" si="10"/>
        <v>-9999.6630000000005</v>
      </c>
      <c r="I142" s="9">
        <f t="shared" si="11"/>
        <v>66.667415563968163</v>
      </c>
    </row>
    <row r="143" spans="1:9" x14ac:dyDescent="0.25">
      <c r="A143" t="s">
        <v>98</v>
      </c>
      <c r="B143" s="10">
        <v>774253.25884000002</v>
      </c>
      <c r="C143" s="16">
        <v>2509909.7000000002</v>
      </c>
      <c r="D143" s="16">
        <v>2509909.7000000002</v>
      </c>
      <c r="E143" s="16">
        <v>2305057.0790900001</v>
      </c>
      <c r="F143" s="8">
        <f t="shared" si="8"/>
        <v>204852.62091000006</v>
      </c>
      <c r="G143" s="8">
        <f t="shared" si="9"/>
        <v>91.838247371608631</v>
      </c>
      <c r="H143" s="8">
        <f t="shared" si="10"/>
        <v>1530803.8202500001</v>
      </c>
      <c r="I143" s="9">
        <f t="shared" si="11"/>
        <v>297.71357792455115</v>
      </c>
    </row>
    <row r="144" spans="1:9" x14ac:dyDescent="0.25">
      <c r="A144" t="s">
        <v>99</v>
      </c>
      <c r="B144" s="10">
        <v>739976.99734</v>
      </c>
      <c r="C144" s="16">
        <v>2461335.6</v>
      </c>
      <c r="D144" s="16">
        <v>2461335.6</v>
      </c>
      <c r="E144" s="16">
        <v>2262856.3505500001</v>
      </c>
      <c r="F144" s="8">
        <f t="shared" si="8"/>
        <v>198479.24945</v>
      </c>
      <c r="G144" s="8">
        <f t="shared" si="9"/>
        <v>91.936115926247524</v>
      </c>
      <c r="H144" s="8">
        <f t="shared" si="10"/>
        <v>1522879.3532100001</v>
      </c>
      <c r="I144" s="9">
        <f t="shared" si="11"/>
        <v>305.80090444490901</v>
      </c>
    </row>
    <row r="145" spans="1:9" x14ac:dyDescent="0.25">
      <c r="A145" t="s">
        <v>100</v>
      </c>
      <c r="B145" s="10">
        <v>11000.24</v>
      </c>
      <c r="C145" s="16">
        <v>12589.6</v>
      </c>
      <c r="D145" s="16">
        <v>12589.6</v>
      </c>
      <c r="E145" s="16">
        <v>11451.155000000001</v>
      </c>
      <c r="F145" s="8">
        <f t="shared" si="8"/>
        <v>1138.4449999999997</v>
      </c>
      <c r="G145" s="8">
        <f t="shared" si="9"/>
        <v>90.957258371989582</v>
      </c>
      <c r="H145" s="8">
        <f t="shared" si="10"/>
        <v>450.91500000000087</v>
      </c>
      <c r="I145" s="9">
        <f t="shared" si="11"/>
        <v>104.09913783699265</v>
      </c>
    </row>
    <row r="146" spans="1:9" x14ac:dyDescent="0.25">
      <c r="A146" t="s">
        <v>101</v>
      </c>
      <c r="B146" s="10">
        <v>7310.9364999999998</v>
      </c>
      <c r="C146" s="16">
        <v>9773.4</v>
      </c>
      <c r="D146" s="16">
        <v>9773.4</v>
      </c>
      <c r="E146" s="16">
        <v>7588.6935400000002</v>
      </c>
      <c r="F146" s="8">
        <f t="shared" si="8"/>
        <v>2184.7064599999994</v>
      </c>
      <c r="G146" s="8">
        <f t="shared" si="9"/>
        <v>77.646402889475524</v>
      </c>
      <c r="H146" s="8">
        <f t="shared" si="10"/>
        <v>277.75704000000042</v>
      </c>
      <c r="I146" s="9">
        <f t="shared" si="11"/>
        <v>103.79919918604135</v>
      </c>
    </row>
    <row r="147" spans="1:9" x14ac:dyDescent="0.25">
      <c r="A147" t="s">
        <v>102</v>
      </c>
      <c r="B147" s="10">
        <v>1996.3</v>
      </c>
      <c r="C147" s="16">
        <v>2752.5</v>
      </c>
      <c r="D147" s="16">
        <v>2752.5</v>
      </c>
      <c r="E147" s="16">
        <v>2136.2399999999998</v>
      </c>
      <c r="F147" s="8">
        <f t="shared" si="8"/>
        <v>616.26000000000022</v>
      </c>
      <c r="G147" s="8">
        <f t="shared" si="9"/>
        <v>77.610899182561297</v>
      </c>
      <c r="H147" s="8">
        <f t="shared" si="10"/>
        <v>139.93999999999983</v>
      </c>
      <c r="I147" s="9">
        <f t="shared" si="11"/>
        <v>107.00996844161699</v>
      </c>
    </row>
    <row r="148" spans="1:9" x14ac:dyDescent="0.25">
      <c r="A148" t="s">
        <v>103</v>
      </c>
      <c r="B148" s="10">
        <v>6188.5</v>
      </c>
      <c r="C148" s="16">
        <v>10012</v>
      </c>
      <c r="D148" s="16">
        <v>10012</v>
      </c>
      <c r="E148" s="16">
        <v>9236.6929999999993</v>
      </c>
      <c r="F148" s="8">
        <f t="shared" si="8"/>
        <v>775.3070000000007</v>
      </c>
      <c r="G148" s="8">
        <f t="shared" si="9"/>
        <v>92.256222532960436</v>
      </c>
      <c r="H148" s="8">
        <f t="shared" si="10"/>
        <v>3048.1929999999993</v>
      </c>
      <c r="I148" s="9">
        <f t="shared" si="11"/>
        <v>149.25576472489291</v>
      </c>
    </row>
    <row r="149" spans="1:9" x14ac:dyDescent="0.25">
      <c r="A149" t="s">
        <v>104</v>
      </c>
      <c r="B149" s="10">
        <v>7780.2849999999999</v>
      </c>
      <c r="C149" s="16">
        <v>13116.6</v>
      </c>
      <c r="D149" s="16">
        <v>13116.6</v>
      </c>
      <c r="E149" s="16">
        <v>11655.947</v>
      </c>
      <c r="F149" s="8">
        <f t="shared" si="8"/>
        <v>1460.6530000000002</v>
      </c>
      <c r="G149" s="8">
        <f t="shared" si="9"/>
        <v>88.864088254578164</v>
      </c>
      <c r="H149" s="8">
        <f t="shared" si="10"/>
        <v>3875.6620000000003</v>
      </c>
      <c r="I149" s="9">
        <f t="shared" si="11"/>
        <v>149.81388213927895</v>
      </c>
    </row>
    <row r="150" spans="1:9" x14ac:dyDescent="0.25">
      <c r="A150" t="s">
        <v>105</v>
      </c>
      <c r="B150" s="10">
        <v>0</v>
      </c>
      <c r="C150" s="16">
        <v>330</v>
      </c>
      <c r="D150" s="16">
        <v>330</v>
      </c>
      <c r="E150" s="16">
        <v>132</v>
      </c>
      <c r="F150" s="8">
        <f t="shared" si="8"/>
        <v>198</v>
      </c>
      <c r="G150" s="8">
        <f t="shared" si="9"/>
        <v>40</v>
      </c>
      <c r="H150" s="8">
        <f t="shared" si="10"/>
        <v>132</v>
      </c>
      <c r="I150" s="9" t="e">
        <f t="shared" si="11"/>
        <v>#DIV/0!</v>
      </c>
    </row>
    <row r="151" spans="1:9" x14ac:dyDescent="0.25">
      <c r="A151" t="s">
        <v>106</v>
      </c>
      <c r="B151" s="10">
        <v>7796654.6603999995</v>
      </c>
      <c r="C151" s="16">
        <v>12684923.1</v>
      </c>
      <c r="D151" s="16">
        <v>12684923.1</v>
      </c>
      <c r="E151" s="16">
        <v>11191563.033219999</v>
      </c>
      <c r="F151" s="8">
        <f t="shared" si="8"/>
        <v>1493360.0667800009</v>
      </c>
      <c r="G151" s="8">
        <f t="shared" si="9"/>
        <v>88.227283247937066</v>
      </c>
      <c r="H151" s="8">
        <f t="shared" si="10"/>
        <v>3394908.3728199992</v>
      </c>
      <c r="I151" s="9">
        <f t="shared" si="11"/>
        <v>143.54314152277493</v>
      </c>
    </row>
    <row r="152" spans="1:9" x14ac:dyDescent="0.25">
      <c r="A152" t="s">
        <v>107</v>
      </c>
      <c r="B152" s="10">
        <v>7521273.4923999999</v>
      </c>
      <c r="C152" s="16">
        <v>12299725.699999999</v>
      </c>
      <c r="D152" s="16">
        <v>12299725.699999999</v>
      </c>
      <c r="E152" s="16">
        <v>10821469.647219999</v>
      </c>
      <c r="F152" s="8">
        <f t="shared" si="8"/>
        <v>1478256.0527800005</v>
      </c>
      <c r="G152" s="8">
        <f t="shared" si="9"/>
        <v>87.981390082707293</v>
      </c>
      <c r="H152" s="8">
        <f t="shared" si="10"/>
        <v>3300196.1548199989</v>
      </c>
      <c r="I152" s="9">
        <f t="shared" si="11"/>
        <v>143.87815651371724</v>
      </c>
    </row>
    <row r="153" spans="1:9" x14ac:dyDescent="0.25">
      <c r="A153" t="s">
        <v>108</v>
      </c>
      <c r="B153" s="10">
        <v>275381.16800000001</v>
      </c>
      <c r="C153" s="16">
        <v>385197.4</v>
      </c>
      <c r="D153" s="16">
        <v>385197.4</v>
      </c>
      <c r="E153" s="16">
        <v>370093.386</v>
      </c>
      <c r="F153" s="8">
        <f t="shared" si="8"/>
        <v>15104.014000000025</v>
      </c>
      <c r="G153" s="8">
        <f t="shared" si="9"/>
        <v>96.078889940586294</v>
      </c>
      <c r="H153" s="8">
        <f t="shared" si="10"/>
        <v>94712.217999999993</v>
      </c>
      <c r="I153" s="9">
        <f t="shared" si="11"/>
        <v>134.39313540859118</v>
      </c>
    </row>
    <row r="154" spans="1:9" x14ac:dyDescent="0.25">
      <c r="A154" t="s">
        <v>109</v>
      </c>
      <c r="B154" s="10">
        <v>366167.54602000001</v>
      </c>
      <c r="C154" s="16">
        <v>399935.6</v>
      </c>
      <c r="D154" s="16">
        <v>399935.6</v>
      </c>
      <c r="E154" s="16">
        <v>361280.43982999999</v>
      </c>
      <c r="F154" s="8">
        <f t="shared" si="8"/>
        <v>38655.160169999988</v>
      </c>
      <c r="G154" s="8">
        <f t="shared" si="9"/>
        <v>90.334653836767714</v>
      </c>
      <c r="H154" s="8">
        <f t="shared" si="10"/>
        <v>-4887.1061900000204</v>
      </c>
      <c r="I154" s="9">
        <f t="shared" si="11"/>
        <v>98.665336061833003</v>
      </c>
    </row>
    <row r="155" spans="1:9" x14ac:dyDescent="0.25">
      <c r="A155" t="s">
        <v>110</v>
      </c>
      <c r="B155" s="10">
        <v>8000</v>
      </c>
      <c r="C155" s="16">
        <v>10000</v>
      </c>
      <c r="D155" s="16">
        <v>10000</v>
      </c>
      <c r="E155" s="16">
        <v>9000</v>
      </c>
      <c r="F155" s="8">
        <f t="shared" si="8"/>
        <v>1000</v>
      </c>
      <c r="G155" s="8">
        <f t="shared" si="9"/>
        <v>90</v>
      </c>
      <c r="H155" s="8">
        <f t="shared" si="10"/>
        <v>1000</v>
      </c>
      <c r="I155" s="9">
        <f t="shared" si="11"/>
        <v>112.5</v>
      </c>
    </row>
    <row r="156" spans="1:9" x14ac:dyDescent="0.25">
      <c r="A156" t="s">
        <v>111</v>
      </c>
      <c r="B156" s="10">
        <v>358167.54602000001</v>
      </c>
      <c r="C156" s="16">
        <v>389935.6</v>
      </c>
      <c r="D156" s="16">
        <v>389935.6</v>
      </c>
      <c r="E156" s="16">
        <v>352280.43982999999</v>
      </c>
      <c r="F156" s="8">
        <f t="shared" si="8"/>
        <v>37655.160169999988</v>
      </c>
      <c r="G156" s="8">
        <f t="shared" si="9"/>
        <v>90.34323612155444</v>
      </c>
      <c r="H156" s="8">
        <f t="shared" si="10"/>
        <v>-5887.1061900000204</v>
      </c>
      <c r="I156" s="9">
        <f t="shared" si="11"/>
        <v>98.356326178790283</v>
      </c>
    </row>
    <row r="157" spans="1:9" x14ac:dyDescent="0.25">
      <c r="A157" t="s">
        <v>112</v>
      </c>
      <c r="B157" s="10">
        <v>933508.41946</v>
      </c>
      <c r="C157" s="16">
        <v>1502098.9</v>
      </c>
      <c r="D157" s="16">
        <v>1502098.9</v>
      </c>
      <c r="E157" s="16">
        <v>1273214.7050899998</v>
      </c>
      <c r="F157" s="8">
        <f t="shared" si="8"/>
        <v>228884.19491000008</v>
      </c>
      <c r="G157" s="8">
        <f t="shared" si="9"/>
        <v>84.762375173166021</v>
      </c>
      <c r="H157" s="8">
        <f t="shared" si="10"/>
        <v>339706.28562999982</v>
      </c>
      <c r="I157" s="9">
        <f t="shared" si="11"/>
        <v>136.39027549708734</v>
      </c>
    </row>
    <row r="158" spans="1:9" x14ac:dyDescent="0.25">
      <c r="A158" t="s">
        <v>113</v>
      </c>
      <c r="B158" s="10">
        <v>0</v>
      </c>
      <c r="C158" s="16">
        <v>605000</v>
      </c>
      <c r="D158" s="16">
        <v>605000</v>
      </c>
      <c r="E158" s="16">
        <v>444146.04308999999</v>
      </c>
      <c r="F158" s="8">
        <f t="shared" si="8"/>
        <v>160853.95691000001</v>
      </c>
      <c r="G158" s="8">
        <f t="shared" si="9"/>
        <v>73.412569105785124</v>
      </c>
      <c r="H158" s="8">
        <f t="shared" si="10"/>
        <v>444146.04308999999</v>
      </c>
      <c r="I158" s="9" t="e">
        <f t="shared" si="11"/>
        <v>#DIV/0!</v>
      </c>
    </row>
    <row r="159" spans="1:9" x14ac:dyDescent="0.25">
      <c r="A159" t="s">
        <v>114</v>
      </c>
      <c r="B159" s="10">
        <v>0</v>
      </c>
      <c r="C159" s="16">
        <v>605000</v>
      </c>
      <c r="D159" s="16">
        <v>605000</v>
      </c>
      <c r="E159" s="16">
        <v>444146.04308999999</v>
      </c>
      <c r="F159" s="8">
        <f t="shared" si="8"/>
        <v>160853.95691000001</v>
      </c>
      <c r="G159" s="8">
        <f t="shared" si="9"/>
        <v>73.412569105785124</v>
      </c>
      <c r="H159" s="8">
        <f t="shared" si="10"/>
        <v>444146.04308999999</v>
      </c>
      <c r="I159" s="9" t="e">
        <f t="shared" si="11"/>
        <v>#DIV/0!</v>
      </c>
    </row>
    <row r="160" spans="1:9" x14ac:dyDescent="0.25">
      <c r="A160" t="s">
        <v>115</v>
      </c>
      <c r="B160" s="10">
        <v>933508.41946</v>
      </c>
      <c r="C160" s="16">
        <v>897098.9</v>
      </c>
      <c r="D160" s="16">
        <v>897098.9</v>
      </c>
      <c r="E160" s="16">
        <v>829068.66200000001</v>
      </c>
      <c r="F160" s="8">
        <f t="shared" si="8"/>
        <v>68030.238000000012</v>
      </c>
      <c r="G160" s="8">
        <f t="shared" si="9"/>
        <v>92.416640127415164</v>
      </c>
      <c r="H160" s="8">
        <f t="shared" si="10"/>
        <v>-104439.75745999999</v>
      </c>
      <c r="I160" s="9">
        <f t="shared" si="11"/>
        <v>88.812124745439945</v>
      </c>
    </row>
    <row r="161" spans="1:9" x14ac:dyDescent="0.25">
      <c r="A161" t="s">
        <v>116</v>
      </c>
      <c r="B161" s="10">
        <v>71040</v>
      </c>
      <c r="C161" s="16">
        <v>99880</v>
      </c>
      <c r="D161" s="16">
        <v>99880</v>
      </c>
      <c r="E161" s="16">
        <v>74076</v>
      </c>
      <c r="F161" s="8">
        <f t="shared" si="8"/>
        <v>25804</v>
      </c>
      <c r="G161" s="8">
        <f t="shared" si="9"/>
        <v>74.164997997597112</v>
      </c>
      <c r="H161" s="8">
        <f t="shared" si="10"/>
        <v>3036</v>
      </c>
      <c r="I161" s="9">
        <f t="shared" si="11"/>
        <v>104.27364864864866</v>
      </c>
    </row>
    <row r="162" spans="1:9" x14ac:dyDescent="0.25">
      <c r="A162" t="s">
        <v>117</v>
      </c>
      <c r="B162" s="10">
        <v>277301.40545999998</v>
      </c>
      <c r="C162" s="16">
        <v>268230.5</v>
      </c>
      <c r="D162" s="16">
        <v>268230.5</v>
      </c>
      <c r="E162" s="16">
        <v>251301.06700000001</v>
      </c>
      <c r="F162" s="8">
        <f t="shared" si="8"/>
        <v>16929.43299999999</v>
      </c>
      <c r="G162" s="8">
        <f t="shared" si="9"/>
        <v>93.688475769906859</v>
      </c>
      <c r="H162" s="8">
        <f t="shared" si="10"/>
        <v>-26000.33845999997</v>
      </c>
      <c r="I162" s="9">
        <f t="shared" si="11"/>
        <v>90.623798528222594</v>
      </c>
    </row>
    <row r="163" spans="1:9" x14ac:dyDescent="0.25">
      <c r="A163" t="s">
        <v>118</v>
      </c>
      <c r="B163" s="10">
        <v>275481.67599999998</v>
      </c>
      <c r="C163" s="16">
        <v>67012.2</v>
      </c>
      <c r="D163" s="16">
        <v>67012.2</v>
      </c>
      <c r="E163" s="16">
        <v>67012.14</v>
      </c>
      <c r="F163" s="8">
        <f t="shared" si="8"/>
        <v>5.9999999997671694E-2</v>
      </c>
      <c r="G163" s="8">
        <f t="shared" si="9"/>
        <v>99.999910464064754</v>
      </c>
      <c r="H163" s="8">
        <f t="shared" si="10"/>
        <v>-208469.53599999996</v>
      </c>
      <c r="I163" s="9">
        <f t="shared" si="11"/>
        <v>24.325443700291704</v>
      </c>
    </row>
    <row r="164" spans="1:9" x14ac:dyDescent="0.25">
      <c r="A164" t="s">
        <v>119</v>
      </c>
      <c r="B164" s="10">
        <v>219292.53200000001</v>
      </c>
      <c r="C164" s="16">
        <v>351787.1</v>
      </c>
      <c r="D164" s="16">
        <v>351787.1</v>
      </c>
      <c r="E164" s="16">
        <v>331664.30499999999</v>
      </c>
      <c r="F164" s="8">
        <f t="shared" si="8"/>
        <v>20122.794999999984</v>
      </c>
      <c r="G164" s="8">
        <f t="shared" si="9"/>
        <v>94.279837151504424</v>
      </c>
      <c r="H164" s="8">
        <f t="shared" si="10"/>
        <v>112371.77299999999</v>
      </c>
      <c r="I164" s="9">
        <f t="shared" si="11"/>
        <v>151.24286357366697</v>
      </c>
    </row>
    <row r="165" spans="1:9" x14ac:dyDescent="0.25">
      <c r="A165" t="s">
        <v>120</v>
      </c>
      <c r="B165" s="10">
        <v>90392.805999999997</v>
      </c>
      <c r="C165" s="16">
        <v>110189.1</v>
      </c>
      <c r="D165" s="16">
        <v>110189.1</v>
      </c>
      <c r="E165" s="16">
        <v>105015.15</v>
      </c>
      <c r="F165" s="8">
        <f t="shared" si="8"/>
        <v>5173.9500000000116</v>
      </c>
      <c r="G165" s="8">
        <f t="shared" si="9"/>
        <v>95.304481114738209</v>
      </c>
      <c r="H165" s="8">
        <f t="shared" si="10"/>
        <v>14622.343999999997</v>
      </c>
      <c r="I165" s="9">
        <f t="shared" si="11"/>
        <v>116.17644660793027</v>
      </c>
    </row>
    <row r="166" spans="1:9" x14ac:dyDescent="0.25">
      <c r="A166" t="s">
        <v>121</v>
      </c>
      <c r="B166" s="10">
        <v>11373471.453500001</v>
      </c>
      <c r="C166" s="16">
        <v>25995600.600000001</v>
      </c>
      <c r="D166" s="16">
        <v>25995600.600000001</v>
      </c>
      <c r="E166" s="16">
        <v>20784187.739709999</v>
      </c>
      <c r="F166" s="8">
        <f t="shared" si="8"/>
        <v>5211412.8602900021</v>
      </c>
      <c r="G166" s="8">
        <f t="shared" si="9"/>
        <v>79.95271222819909</v>
      </c>
      <c r="H166" s="8">
        <f t="shared" si="10"/>
        <v>9410716.2862099987</v>
      </c>
      <c r="I166" s="9">
        <f t="shared" si="11"/>
        <v>182.74269052052708</v>
      </c>
    </row>
    <row r="167" spans="1:9" x14ac:dyDescent="0.25">
      <c r="A167" t="s">
        <v>122</v>
      </c>
      <c r="B167" s="10">
        <v>980887.98100000003</v>
      </c>
      <c r="C167" s="16">
        <v>3874594.2</v>
      </c>
      <c r="D167" s="16">
        <v>3874594.2</v>
      </c>
      <c r="E167" s="16">
        <v>3457160.5329999998</v>
      </c>
      <c r="F167" s="8">
        <f t="shared" si="8"/>
        <v>417433.66700000037</v>
      </c>
      <c r="G167" s="8">
        <f t="shared" si="9"/>
        <v>89.226390030728879</v>
      </c>
      <c r="H167" s="8">
        <f t="shared" si="10"/>
        <v>2476272.5519999997</v>
      </c>
      <c r="I167" s="9">
        <f t="shared" si="11"/>
        <v>352.45212500977721</v>
      </c>
    </row>
    <row r="168" spans="1:9" x14ac:dyDescent="0.25">
      <c r="A168" t="s">
        <v>123</v>
      </c>
      <c r="B168" s="10">
        <f>10369583.5+23000</f>
        <v>10392583.5</v>
      </c>
      <c r="C168" s="16">
        <v>22121006.399999999</v>
      </c>
      <c r="D168" s="16">
        <v>22121006.399999999</v>
      </c>
      <c r="E168" s="16">
        <v>17327027.20671</v>
      </c>
      <c r="F168" s="8">
        <f t="shared" si="8"/>
        <v>4793979.1932899989</v>
      </c>
      <c r="G168" s="8">
        <f t="shared" si="9"/>
        <v>78.328385668339223</v>
      </c>
      <c r="H168" s="8">
        <f t="shared" si="10"/>
        <v>6934443.7067099996</v>
      </c>
      <c r="I168" s="9">
        <f t="shared" si="11"/>
        <v>166.72492654699383</v>
      </c>
    </row>
    <row r="169" spans="1:9" x14ac:dyDescent="0.25">
      <c r="A169" t="s">
        <v>124</v>
      </c>
      <c r="B169" s="10">
        <v>1745377.0049100001</v>
      </c>
      <c r="C169" s="16">
        <v>6332060</v>
      </c>
      <c r="D169" s="16">
        <v>6332060</v>
      </c>
      <c r="E169" s="16">
        <v>2909057.0983000002</v>
      </c>
      <c r="F169" s="8">
        <f t="shared" si="8"/>
        <v>3423002.9016999998</v>
      </c>
      <c r="G169" s="8">
        <f t="shared" si="9"/>
        <v>45.94171720261653</v>
      </c>
      <c r="H169" s="8">
        <f t="shared" si="10"/>
        <v>1163680.0933900001</v>
      </c>
      <c r="I169" s="9">
        <f t="shared" si="11"/>
        <v>166.67213387803312</v>
      </c>
    </row>
    <row r="170" spans="1:9" x14ac:dyDescent="0.25">
      <c r="A170" t="s">
        <v>125</v>
      </c>
      <c r="B170" s="10">
        <v>1745377.0049100001</v>
      </c>
      <c r="C170" s="16">
        <v>6332060</v>
      </c>
      <c r="D170" s="16">
        <v>6332060</v>
      </c>
      <c r="E170" s="16">
        <v>2909057.0983000002</v>
      </c>
      <c r="F170" s="8">
        <f t="shared" si="8"/>
        <v>3423002.9016999998</v>
      </c>
      <c r="G170" s="8">
        <f t="shared" si="9"/>
        <v>45.94171720261653</v>
      </c>
      <c r="H170" s="8">
        <f t="shared" si="10"/>
        <v>1163680.0933900001</v>
      </c>
      <c r="I170" s="9">
        <f t="shared" si="11"/>
        <v>166.67213387803312</v>
      </c>
    </row>
    <row r="175" spans="1:9" s="17" customFormat="1" ht="15.75" x14ac:dyDescent="0.25">
      <c r="A175" s="54" t="s">
        <v>132</v>
      </c>
      <c r="B175" s="54"/>
      <c r="C175" s="54"/>
      <c r="D175" s="54"/>
    </row>
    <row r="176" spans="1:9" s="17" customFormat="1" ht="15.75" x14ac:dyDescent="0.25">
      <c r="A176" s="54" t="s">
        <v>145</v>
      </c>
      <c r="B176" s="54"/>
      <c r="C176" s="54"/>
      <c r="D176" s="54"/>
    </row>
    <row r="177" spans="1:6" s="17" customFormat="1" ht="15.75" x14ac:dyDescent="0.25"/>
    <row r="178" spans="1:6" s="17" customFormat="1" ht="15.75" x14ac:dyDescent="0.25">
      <c r="A178" t="s">
        <v>60</v>
      </c>
      <c r="D178" s="18" t="s">
        <v>44</v>
      </c>
    </row>
    <row r="179" spans="1:6" s="17" customFormat="1" ht="45" x14ac:dyDescent="0.25">
      <c r="A179" s="19" t="s">
        <v>133</v>
      </c>
      <c r="B179" s="19" t="s">
        <v>134</v>
      </c>
      <c r="C179" s="19" t="s">
        <v>146</v>
      </c>
      <c r="D179" s="19" t="s">
        <v>147</v>
      </c>
    </row>
    <row r="180" spans="1:6" x14ac:dyDescent="0.25">
      <c r="A180" s="1" t="s">
        <v>135</v>
      </c>
      <c r="B180" s="7">
        <v>55352.366399999999</v>
      </c>
      <c r="C180" s="20">
        <v>48878.1</v>
      </c>
      <c r="D180" s="20">
        <v>17831.7</v>
      </c>
      <c r="F180" s="21"/>
    </row>
    <row r="181" spans="1:6" x14ac:dyDescent="0.25">
      <c r="A181" t="s">
        <v>136</v>
      </c>
      <c r="B181" s="7">
        <v>0</v>
      </c>
      <c r="C181" s="22">
        <v>5000</v>
      </c>
      <c r="D181" s="22">
        <v>5200</v>
      </c>
      <c r="F181" s="21"/>
    </row>
    <row r="182" spans="1:6" x14ac:dyDescent="0.25">
      <c r="A182" t="s">
        <v>137</v>
      </c>
      <c r="B182" s="10">
        <v>0</v>
      </c>
      <c r="C182" s="22">
        <v>4146.7</v>
      </c>
      <c r="D182" s="22">
        <v>1631.7</v>
      </c>
      <c r="F182" s="21"/>
    </row>
    <row r="183" spans="1:6" x14ac:dyDescent="0.25">
      <c r="A183" t="s">
        <v>138</v>
      </c>
      <c r="B183" s="22">
        <v>343.2</v>
      </c>
      <c r="C183" s="22">
        <v>7130.5</v>
      </c>
      <c r="D183" s="22"/>
      <c r="F183" s="23"/>
    </row>
    <row r="184" spans="1:6" x14ac:dyDescent="0.25">
      <c r="A184" t="s">
        <v>139</v>
      </c>
      <c r="B184" s="10">
        <v>38255.651399999995</v>
      </c>
      <c r="C184" s="22">
        <v>14953.1</v>
      </c>
      <c r="D184" s="22">
        <f>2100+900+4800</f>
        <v>7800</v>
      </c>
      <c r="F184" s="21"/>
    </row>
    <row r="185" spans="1:6" x14ac:dyDescent="0.25">
      <c r="A185" t="s">
        <v>140</v>
      </c>
      <c r="B185" s="22">
        <v>6119.8149999999996</v>
      </c>
      <c r="C185" s="22">
        <v>1157.8</v>
      </c>
      <c r="D185" s="22"/>
      <c r="F185" s="21"/>
    </row>
    <row r="186" spans="1:6" x14ac:dyDescent="0.25">
      <c r="A186" t="s">
        <v>141</v>
      </c>
      <c r="B186" s="10">
        <v>0</v>
      </c>
      <c r="C186" s="22">
        <v>0</v>
      </c>
      <c r="D186" s="22"/>
    </row>
    <row r="187" spans="1:6" x14ac:dyDescent="0.25">
      <c r="A187" t="s">
        <v>142</v>
      </c>
      <c r="B187" s="10">
        <v>0</v>
      </c>
      <c r="C187" s="22">
        <v>0</v>
      </c>
      <c r="D187" s="22"/>
    </row>
    <row r="188" spans="1:6" x14ac:dyDescent="0.25">
      <c r="A188" t="s">
        <v>143</v>
      </c>
      <c r="B188" s="22">
        <v>7433.7</v>
      </c>
      <c r="C188" s="22">
        <v>16490</v>
      </c>
      <c r="D188" s="22">
        <f>900+2300</f>
        <v>3200</v>
      </c>
    </row>
    <row r="189" spans="1:6" x14ac:dyDescent="0.25">
      <c r="A189" t="s">
        <v>144</v>
      </c>
      <c r="B189" s="22">
        <v>3200</v>
      </c>
      <c r="C189" s="22">
        <v>0</v>
      </c>
      <c r="D189" s="22">
        <v>0</v>
      </c>
    </row>
    <row r="194" spans="1:2" x14ac:dyDescent="0.25">
      <c r="A194" t="s">
        <v>152</v>
      </c>
      <c r="B194" s="10">
        <v>1631.7</v>
      </c>
    </row>
    <row r="195" spans="1:2" x14ac:dyDescent="0.25">
      <c r="A195" t="s">
        <v>153</v>
      </c>
      <c r="B195" s="10">
        <f>5200+900</f>
        <v>6100</v>
      </c>
    </row>
    <row r="196" spans="1:2" x14ac:dyDescent="0.25">
      <c r="A196" t="s">
        <v>154</v>
      </c>
      <c r="B196" s="10">
        <v>2100</v>
      </c>
    </row>
    <row r="197" spans="1:2" x14ac:dyDescent="0.25">
      <c r="A197" t="s">
        <v>155</v>
      </c>
      <c r="B197" s="10">
        <v>900</v>
      </c>
    </row>
    <row r="198" spans="1:2" x14ac:dyDescent="0.25">
      <c r="A198" t="s">
        <v>156</v>
      </c>
      <c r="B198" s="10">
        <v>4800</v>
      </c>
    </row>
    <row r="199" spans="1:2" x14ac:dyDescent="0.25">
      <c r="A199" t="s">
        <v>157</v>
      </c>
      <c r="B199" s="10">
        <v>2300</v>
      </c>
    </row>
    <row r="200" spans="1:2" x14ac:dyDescent="0.25">
      <c r="B200" s="22">
        <f>SUM(B194:B199)</f>
        <v>17831.7</v>
      </c>
    </row>
  </sheetData>
  <mergeCells count="24">
    <mergeCell ref="A1:I1"/>
    <mergeCell ref="A5:A6"/>
    <mergeCell ref="B5:B6"/>
    <mergeCell ref="C5:D5"/>
    <mergeCell ref="E5:E6"/>
    <mergeCell ref="F5:G5"/>
    <mergeCell ref="H5:I5"/>
    <mergeCell ref="A55:I55"/>
    <mergeCell ref="A59:A60"/>
    <mergeCell ref="B59:B60"/>
    <mergeCell ref="C59:D59"/>
    <mergeCell ref="E59:E60"/>
    <mergeCell ref="F59:G59"/>
    <mergeCell ref="H59:I59"/>
    <mergeCell ref="A175:D175"/>
    <mergeCell ref="A176:D176"/>
    <mergeCell ref="A101:I101"/>
    <mergeCell ref="A102:I102"/>
    <mergeCell ref="A105:A106"/>
    <mergeCell ref="B105:B106"/>
    <mergeCell ref="C105:D105"/>
    <mergeCell ref="E105:E106"/>
    <mergeCell ref="F105:G105"/>
    <mergeCell ref="H105:I105"/>
  </mergeCells>
  <pageMargins left="0.7" right="0.7" top="0.81" bottom="0.39" header="0.3" footer="0.3"/>
  <pageSetup scale="62" orientation="portrait" horizontalDpi="0" verticalDpi="0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Sheet1 (2)</vt:lpstr>
      <vt:lpstr>Sheet3</vt:lpstr>
      <vt:lpstr>Sheet2</vt:lpstr>
      <vt:lpstr>Sheet1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2024-01-08T08:51:56Z</cp:lastPrinted>
  <dcterms:created xsi:type="dcterms:W3CDTF">2024-01-05T09:39:48Z</dcterms:created>
  <dcterms:modified xsi:type="dcterms:W3CDTF">2024-02-07T08:35:44Z</dcterms:modified>
</cp:coreProperties>
</file>