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E:\Ажил\2023\Хөрөнгө оруулалт\Веб\"/>
    </mc:Choice>
  </mc:AlternateContent>
  <xr:revisionPtr revIDLastSave="0" documentId="13_ncr:1_{89F09A5B-BE12-4B01-836D-1D500FD6C15C}" xr6:coauthVersionLast="47" xr6:coauthVersionMax="47" xr10:uidLastSave="{00000000-0000-0000-0000-000000000000}"/>
  <bookViews>
    <workbookView xWindow="-120" yWindow="-120" windowWidth="29040" windowHeight="15720" xr2:uid="{00000000-000D-0000-FFFF-FFFF00000000}"/>
  </bookViews>
  <sheets>
    <sheet name="Нэгтгэл" sheetId="1" r:id="rId1"/>
  </sheets>
  <definedNames>
    <definedName name="_xlnm.Print_Area" localSheetId="0">Нэгтгэл!$A$1:$G$160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0" i="1" l="1"/>
  <c r="G152" i="1"/>
  <c r="G96" i="1"/>
  <c r="G95" i="1"/>
  <c r="G93" i="1"/>
  <c r="G90" i="1"/>
  <c r="G82" i="1"/>
  <c r="G81" i="1"/>
  <c r="G54" i="1"/>
  <c r="G55" i="1"/>
  <c r="G56" i="1"/>
  <c r="G57" i="1"/>
  <c r="G58" i="1"/>
  <c r="G60" i="1"/>
  <c r="G61" i="1"/>
  <c r="G62" i="1"/>
  <c r="G63" i="1"/>
  <c r="G64" i="1"/>
  <c r="G65" i="1"/>
  <c r="G66" i="1"/>
  <c r="G67" i="1"/>
  <c r="G68" i="1"/>
  <c r="G69" i="1"/>
  <c r="G70" i="1"/>
  <c r="G71" i="1"/>
  <c r="G72" i="1"/>
  <c r="G73" i="1"/>
  <c r="G74" i="1"/>
  <c r="G75" i="1"/>
  <c r="E76" i="1"/>
  <c r="G76" i="1" s="1"/>
  <c r="C69" i="1"/>
  <c r="C66" i="1"/>
  <c r="C64" i="1"/>
  <c r="G50" i="1"/>
  <c r="G49" i="1"/>
  <c r="G48" i="1"/>
  <c r="G47" i="1"/>
  <c r="G46" i="1"/>
  <c r="G45" i="1"/>
  <c r="G37" i="1"/>
  <c r="G39" i="1"/>
  <c r="G38" i="1"/>
  <c r="G30" i="1"/>
  <c r="G25" i="1"/>
  <c r="G23" i="1"/>
  <c r="G22" i="1"/>
  <c r="G21" i="1"/>
  <c r="G19" i="1"/>
  <c r="G43" i="1"/>
  <c r="G41" i="1"/>
  <c r="G40" i="1"/>
  <c r="G36" i="1"/>
  <c r="G35" i="1"/>
  <c r="G29" i="1"/>
  <c r="G28" i="1"/>
  <c r="G27" i="1"/>
  <c r="G20" i="1"/>
  <c r="G18" i="1"/>
  <c r="G17" i="1"/>
  <c r="G7" i="1"/>
  <c r="G5" i="1"/>
  <c r="G4" i="1"/>
  <c r="E42" i="1"/>
  <c r="G42" i="1" s="1"/>
  <c r="E33" i="1"/>
  <c r="G33" i="1" s="1"/>
  <c r="E27" i="1"/>
  <c r="E6" i="1"/>
  <c r="G6" i="1" s="1"/>
  <c r="C30" i="1"/>
  <c r="G106" i="1"/>
  <c r="G107" i="1"/>
  <c r="G109" i="1"/>
  <c r="G111" i="1"/>
  <c r="G114" i="1"/>
  <c r="G115" i="1"/>
  <c r="G116" i="1"/>
  <c r="G117" i="1"/>
  <c r="G120" i="1"/>
  <c r="G121" i="1"/>
  <c r="G122" i="1"/>
  <c r="G123" i="1"/>
  <c r="G125" i="1"/>
  <c r="G126" i="1"/>
  <c r="G127" i="1"/>
  <c r="G129" i="1"/>
  <c r="G131" i="1"/>
  <c r="G132" i="1"/>
  <c r="G133" i="1"/>
  <c r="G134" i="1"/>
  <c r="G135" i="1"/>
  <c r="G136" i="1"/>
  <c r="G137" i="1"/>
  <c r="G138" i="1"/>
  <c r="G139" i="1"/>
  <c r="G140" i="1"/>
  <c r="G141" i="1"/>
  <c r="G142" i="1"/>
  <c r="G143" i="1"/>
  <c r="G144" i="1"/>
  <c r="G145" i="1"/>
  <c r="G147" i="1"/>
  <c r="G148" i="1"/>
  <c r="G149" i="1"/>
  <c r="G150" i="1"/>
  <c r="G151" i="1"/>
  <c r="G153" i="1"/>
  <c r="G156" i="1"/>
  <c r="G157" i="1"/>
  <c r="G158" i="1"/>
  <c r="G105" i="1"/>
  <c r="G159" i="1"/>
  <c r="G155" i="1"/>
  <c r="G154" i="1"/>
  <c r="G119" i="1"/>
  <c r="G118" i="1"/>
  <c r="G113" i="1"/>
  <c r="G110" i="1"/>
  <c r="G101" i="1"/>
  <c r="G84" i="1"/>
  <c r="G86" i="1"/>
  <c r="G88" i="1"/>
  <c r="G89" i="1"/>
  <c r="G92" i="1"/>
  <c r="G98" i="1"/>
  <c r="G99" i="1"/>
  <c r="C97" i="1"/>
  <c r="G53" i="1"/>
  <c r="G10" i="1"/>
  <c r="G11" i="1"/>
  <c r="G12" i="1"/>
  <c r="G13" i="1"/>
  <c r="G14" i="1"/>
  <c r="G24" i="1"/>
  <c r="G26" i="1"/>
  <c r="G31" i="1"/>
  <c r="G32" i="1"/>
  <c r="G34" i="1"/>
  <c r="G44" i="1"/>
  <c r="F102" i="1" l="1"/>
  <c r="F78" i="1"/>
  <c r="E78" i="1"/>
  <c r="G78" i="1" l="1"/>
  <c r="F160" i="1"/>
  <c r="E160" i="1"/>
  <c r="E102" i="1"/>
  <c r="C102" i="1"/>
  <c r="G102" i="1" s="1"/>
  <c r="D78" i="1"/>
  <c r="C78" i="1"/>
  <c r="F51" i="1"/>
  <c r="G51" i="1" s="1"/>
  <c r="E51" i="1"/>
  <c r="D51" i="1"/>
  <c r="C51" i="1"/>
  <c r="G160" i="1" l="1"/>
</calcChain>
</file>

<file path=xl/sharedStrings.xml><?xml version="1.0" encoding="utf-8"?>
<sst xmlns="http://schemas.openxmlformats.org/spreadsheetml/2006/main" count="315" uniqueCount="272">
  <si>
    <t>/мянган төгрөг/</t>
  </si>
  <si>
    <t>Тухайн жилд худалдан авсан бараа, ажил, үйлчилгээний нэр төрөл, тоо хэмжээ, хүчин чадал</t>
  </si>
  <si>
    <t>Гүйцэтгэгч компани</t>
  </si>
  <si>
    <t>Гэрээний дүн</t>
  </si>
  <si>
    <t>Санхүүжилт</t>
  </si>
  <si>
    <t>Санхүүжилтийн хувь</t>
  </si>
  <si>
    <t>Орон нутгийн төсвийн хөрөнгө оруулалт</t>
  </si>
  <si>
    <t>Сумын төвийн гэрэлтүүлэг (Бугат сум)</t>
  </si>
  <si>
    <t>Мэйнспринг ХХК</t>
  </si>
  <si>
    <t>Өвөлжөөн булаг ХХК</t>
  </si>
  <si>
    <t>Хяналтын камерын хүчин чадлыг нэмэгдүүлэх, хэсэгчлэн шинэчлэх (Булган сум)</t>
  </si>
  <si>
    <t>Нийт дүн</t>
  </si>
  <si>
    <t>Их засвар</t>
  </si>
  <si>
    <t>д/д</t>
  </si>
  <si>
    <t>Аймгийн Орон нутгийн хөгжлийн сан</t>
  </si>
  <si>
    <t>Хөрөнгө оруулалтын ажлын зураг, төсөл, ТЭЗҮ боловсруулах</t>
  </si>
  <si>
    <t>Өвс, тэжээлийн нөөц бүрдүүлэх</t>
  </si>
  <si>
    <t>Аймгийн баяр наадмын зардал</t>
  </si>
  <si>
    <t>Сувдан элс ХХК</t>
  </si>
  <si>
    <t xml:space="preserve">Барилга байгууламжийн гэрчилгээжүүлэлт </t>
  </si>
  <si>
    <t>Соёлын төвийн засвар (Баяннуур сум)</t>
  </si>
  <si>
    <t>Густокек ХХК</t>
  </si>
  <si>
    <t>Сумын хөгжлийн ерөнхий төлөвлөгөө (Бугат сум)</t>
  </si>
  <si>
    <t>Орон нутгийн өмчийн барилга, байгууламж барих (Сайхан сум)</t>
  </si>
  <si>
    <t>Байгаль хамгаалах сан</t>
  </si>
  <si>
    <t>Хөвөнтөн ой ХХК</t>
  </si>
  <si>
    <t>Бэлчээрийн хортон мэрэгчидтэй байгаль орчинд халгүй аргаар тэмцэх (40000 га)</t>
  </si>
  <si>
    <t>Ой хээрийн түймрээс урьдчилан сэргийлэх сургалт (2 удаа)</t>
  </si>
  <si>
    <t>Булаг шандын эхийг хашиж хамгаалах (Баян-Агт, Орхон, Хишиг-Өндөр, Баяннуур, Булган, Бүрэгхангай, Дашинчилэн, Могод, Гурванбулаг сум)</t>
  </si>
  <si>
    <t>Хануй голын сав газрын захиргаа, Сэлэнгэ голын сав газрын захиргаа</t>
  </si>
  <si>
    <t>Жишиг проект ХХК</t>
  </si>
  <si>
    <t>Хангал сумын цэвэр усны даралтат цамхаг барих</t>
  </si>
  <si>
    <t>Сайхан хульж ХХК</t>
  </si>
  <si>
    <t>Байгаль хамгаалах сангийн үйл ажиллагааны зардал</t>
  </si>
  <si>
    <t>Байгалийн гамшгийн эрсдэлийг бууруулах арга хэмжээний зардал</t>
  </si>
  <si>
    <t>Эрдэнэс эко үүр ХХК</t>
  </si>
  <si>
    <t>Орон нутгийн өмчийн барилга байгууламж шинээр барих (Хутаг-Өндөр сум)</t>
  </si>
  <si>
    <t>Аймгийн төвийн гэрэлтүүлэг, гэрлэн чимэглэлийн хэмжээг нэмэгдүүлэх (Булган сум)</t>
  </si>
  <si>
    <t>Нийтийн биеийн тамирын талбай байгуулах (Булган сум)</t>
  </si>
  <si>
    <t>Гудамж, зам талбайн гэрэлтүүлэг (Булган сум 4 дүгээр баг)</t>
  </si>
  <si>
    <t>Сумын төвийн гэрэлтүүлэг (Хишиг-Өндөр сум)</t>
  </si>
  <si>
    <t>Тоглоомын талбай байгуулах (Булган сум 2 дугаар баг)</t>
  </si>
  <si>
    <t>Төрийн албан хаагчийн 6 айлын орон сууц барих (Хангал сум, Хялганат тосгон)</t>
  </si>
  <si>
    <t>Явган болон дугуйн зам шинээр барих (Булган сум 2490 м)</t>
  </si>
  <si>
    <t>Сумын ЗДТГ-ын барилгын гадна фасадны ажлын өөрчлөлтийн үнийн санхүүжилт (Баян-агт сум)</t>
  </si>
  <si>
    <t>Биеийн тамирын заал (Могод сум)</t>
  </si>
  <si>
    <t>Сургуулийн барилга шинээр барих орон нутгийн оролцооны хөрөнгө 320 суудал (Баян-Агт сум)</t>
  </si>
  <si>
    <t>Спорт заалны барилга шинээр барих оролцооны хөрөнгө (Бугат сум)</t>
  </si>
  <si>
    <t>Аймгийн төвийн гэрэлтүүлэг, гэрлэн чимэглэлийн хэмжээг нэмэгдүүлэх (Булган сумын Хужир толгойгоос отоглох цэг хүртэл)</t>
  </si>
  <si>
    <t>ЕБС-ийн сургуулийн барилгын орон нутгийн оролцооны хөрөнгө, 320 суудал (Сайхан сум)</t>
  </si>
  <si>
    <t>Холбооны замын уулзварын гэрлэн дохио (Булган сум)</t>
  </si>
  <si>
    <t>Ханжаргалант худалдааны төвөөс Хаан банк хүртэл явган зам шинээр барих (Булган сум)</t>
  </si>
  <si>
    <t>Хүүхдийн цэцэрлэгийн 75 хүүхдийн өргөтгөлийн барилга (Хангал сум)</t>
  </si>
  <si>
    <t>Аймгийн төвийн хяналтын камерыг өргөтгөх, шинэчлэх</t>
  </si>
  <si>
    <t>Төрийн албаны цахим шилжилт-Ухаалаг Булган цахим системийг нэвтрүүлэх</t>
  </si>
  <si>
    <t>Хөгжимт жүжгийн театрын тохижилт, техник хэрэгслийн шинэчлэл</t>
  </si>
  <si>
    <t>Усан бассейн сургалтын төвд усны тоос сорогч</t>
  </si>
  <si>
    <t>Соёл, урлагын газрын тавилга, тоног төхөөрөмж</t>
  </si>
  <si>
    <t>Сумын ЗДТГ-ын албан хэрэгцээний автомашин (Рашаант сум)</t>
  </si>
  <si>
    <t>Сумын ЗДТГ-ын албан хэрэгцээний автомашин (Баяннуур сум)</t>
  </si>
  <si>
    <t>Сумын ЗДТГ-ын албан хэрэгцээний автомашины дэмжлэг (Хангал сум, Хялганат тосгон)</t>
  </si>
  <si>
    <t>Стандарт хэмжил зүйн хэлтсийн лабораторийн этолан тоног төхөөрөмж</t>
  </si>
  <si>
    <t>Татварын хэлтсийн тавилга, тоног төхөөрөмж</t>
  </si>
  <si>
    <t>Булган сумын хяналтын камерын хяналтын дэлгэцийн хүчин чадлыг нэмэгдүүлэх, сумын цагдаагийн кабаныг камержуулах (Цагдаагийн газар)</t>
  </si>
  <si>
    <t>Булган аймгийн зарим багийн Засаг дарга нарыг зөөврийн компьютерээр хангах (15 ш)</t>
  </si>
  <si>
    <t>Сумын ЭМТ-ийн эмч, багийн эмч нарыг зөөврийн компьютерээр хангах (5 ш)</t>
  </si>
  <si>
    <t>Биеийн тамир спорт хороонд шаардлагатай хэрэглэл материал</t>
  </si>
  <si>
    <t>Зарим багийн дарга нарт мотоцикль олгох (8)</t>
  </si>
  <si>
    <t>Аймгийн ИТХ-ын төлөөлөгчдийн техник хэрэгсэл</t>
  </si>
  <si>
    <t>ЕБС-ийн англи хэлний ленгифоны танхим тохижуулах (Хутаг-Өндөр сум, Хангал сум Хялганат тосгон, Булган сумын 1, 2, 3 дугаар сургууль)</t>
  </si>
  <si>
    <t>Онцгой байдлын газрын шуурхай дуудлагын автомашин</t>
  </si>
  <si>
    <t>Аймгийн ЗДТГ-ын хурлын танхимын тоног төхөөрөмж</t>
  </si>
  <si>
    <t>Соёлын байгууллагуудын тавилга, тоног төхөөрөмж</t>
  </si>
  <si>
    <t>Эрүүл мэндийн даатгалын хэлтсийн тавилга, тоног төхөөрөмж</t>
  </si>
  <si>
    <t>Аймгийн ЗДТГ-ын лифт суурилуулах</t>
  </si>
  <si>
    <t>Гатлага онгоц худалдан авах (Хутаг-Өндөр сум)</t>
  </si>
  <si>
    <t>Соёлын төвийн лед дэлгэц (Хутаг-өндөр сум)</t>
  </si>
  <si>
    <t>Тусгай тоноглолтой автомашин (Газрын харилцаа, барилга хот байгуулалтын газар)</t>
  </si>
  <si>
    <t>Соёлын төвийн лед дэлгэц (Бугат сум)</t>
  </si>
  <si>
    <t>ЭМТ-ийн шүдний тасгийн тоног төхөөрөмж (Сайхан сум)</t>
  </si>
  <si>
    <t>Тусгай зориулалтын  тээврийн хэрэгсэл худалдан авах (Булган Мээж ОНӨХХК)</t>
  </si>
  <si>
    <t>2023 онд санхүүжүүлэх /хуулиар батлагдсан/</t>
  </si>
  <si>
    <t>Хот спот сервис ХХК</t>
  </si>
  <si>
    <t>Хутаг-Өндөр ЗДТГ</t>
  </si>
  <si>
    <t>Спэйшилтим ап ХХК , Орхонтек ХХК</t>
  </si>
  <si>
    <t>Бурхууд ХХК</t>
  </si>
  <si>
    <t>Булган сум ЗДТГ</t>
  </si>
  <si>
    <t>Арван ган бумба ХХК</t>
  </si>
  <si>
    <t>Агуут ажнай ХХК</t>
  </si>
  <si>
    <t>Алист констракшн</t>
  </si>
  <si>
    <t>Тааффейт ХХК</t>
  </si>
  <si>
    <t>Сервис по семинс ХХК</t>
  </si>
  <si>
    <t>Булган сум</t>
  </si>
  <si>
    <t>Тэнгэр хишиг</t>
  </si>
  <si>
    <t>Ухаалаг засаглал</t>
  </si>
  <si>
    <t>БТСГазар</t>
  </si>
  <si>
    <t xml:space="preserve">БСБ электроникс </t>
  </si>
  <si>
    <t>Баттулга</t>
  </si>
  <si>
    <t>Баянуур сум ЗДТГ</t>
  </si>
  <si>
    <t>Монбиофарм ХХК</t>
  </si>
  <si>
    <t>Вилла проект ХХК</t>
  </si>
  <si>
    <t>Цагдаагийн газар</t>
  </si>
  <si>
    <t>Дижитал сервис ХХК</t>
  </si>
  <si>
    <t>Санаа мед трейд ХХК</t>
  </si>
  <si>
    <t>Санко маркетинг ХХК</t>
  </si>
  <si>
    <t>ЭМНМ ХХК</t>
  </si>
  <si>
    <t>Майтеч ХХК</t>
  </si>
  <si>
    <t>Ай ти зон ХХК, Хашхан ХХК</t>
  </si>
  <si>
    <t>БСБ мебель ХХК, БСБ электроникс ХХК</t>
  </si>
  <si>
    <t>Арвада ХХК</t>
  </si>
  <si>
    <t>Сургуулийн спорт заалны дээврийн засварын ажил (Баяннуур сум)</t>
  </si>
  <si>
    <t>АЗДТГ-ын "Г" блокын засварын нэмэлт ажил</t>
  </si>
  <si>
    <t>Сургуулийн барилгын засвар (Сэлэнгэ сум)</t>
  </si>
  <si>
    <t>Соёлын төвийн засвар (Сэлэнгэ сум)</t>
  </si>
  <si>
    <t>Цэцэрлэгийн барилгын засвар (Дашинчилэн сум)</t>
  </si>
  <si>
    <t>Сургуулийн барилгын засвар (Хангал сум)</t>
  </si>
  <si>
    <t>Гурванбулаг сумын ЗДТГ-ын барилгын засвар</t>
  </si>
  <si>
    <t xml:space="preserve">Биеийн тамир спортын газрын "Б" заалны засвар </t>
  </si>
  <si>
    <t>Соёлын ордны барилгын их засвар (Булган сум)</t>
  </si>
  <si>
    <t>18 дугаар байр хүртэлх чиглэлийн шугамын шинэчлэл (Булган сум)</t>
  </si>
  <si>
    <t>Бугат сумын ЗДТГ-ын барилгын засвар</t>
  </si>
  <si>
    <t>Соёлын төвийн засвар (Хутаг-Өндөр сум)</t>
  </si>
  <si>
    <t>Соёлын төвийн засварын нэмэлт ажил (Хутаг-Өндөр сум)</t>
  </si>
  <si>
    <t>Сургуулийн барилгын засвар (Бүрэгхангай сум)</t>
  </si>
  <si>
    <t>Хүүхдийн цэцэрлэгийн барилгын дээврийн засвар (Рашаант сум)</t>
  </si>
  <si>
    <t>Музейн барилгын засвар</t>
  </si>
  <si>
    <t>Төсвийн байгууллагуудын сантехникийн засвар (Баяннуур сум)</t>
  </si>
  <si>
    <t>Соёлын төвийн барилгын засвар (Сайхан сум)</t>
  </si>
  <si>
    <t>Дотуур байрны засварын үлдэгдэл санхүүжилт (Бүрэгхангай сум)</t>
  </si>
  <si>
    <t>Стандарт хэмжил зүйн хэлтсийн лабораторийн барилгын засвар</t>
  </si>
  <si>
    <t>Цагдаагийн кабон барилгын засвар (Гурванбулаг сум)</t>
  </si>
  <si>
    <t>Ахмадын амралтын барилгын засвар (Булган сум)</t>
  </si>
  <si>
    <t>Сургуулийн барилгын засвар (Хишиг-Өндөр сум)</t>
  </si>
  <si>
    <t>Нэгдсэн эмнэлгийн хүүхдийн тасгийн засвар</t>
  </si>
  <si>
    <t>Нэгдсэн эмнэлгийн Халдвартын тасгийн барилгын засвар</t>
  </si>
  <si>
    <t>ЭПО ХХК</t>
  </si>
  <si>
    <t>Танан цамхаг ХХК</t>
  </si>
  <si>
    <t>Хөх сэрхийн мандал</t>
  </si>
  <si>
    <t xml:space="preserve"> Хурмастын хүлэг ХХК</t>
  </si>
  <si>
    <t>Эрдэнэс эко үүр ХХК, Эрхэт констракшн</t>
  </si>
  <si>
    <t>Багандант</t>
  </si>
  <si>
    <t>Туст тур констракшн</t>
  </si>
  <si>
    <t>Хурмастын хүлэг ХХК</t>
  </si>
  <si>
    <t>Еба констракшн</t>
  </si>
  <si>
    <t>Ланд арч ХХК</t>
  </si>
  <si>
    <t>Эгшиглэн прожект ХХК</t>
  </si>
  <si>
    <t>Дужо констракшн ХХК</t>
  </si>
  <si>
    <t>Гурван уулын хишиг ХХК</t>
  </si>
  <si>
    <t>Халуус усны барилга (Баян-Агт сум)</t>
  </si>
  <si>
    <t>Ахуйн үйлчилгээний барилгын засварын 2 дахь шатны ажил (Гурванбулаг сум)</t>
  </si>
  <si>
    <t>Сумын төвийн цахилгаан хангамжийн 0.4-10 кв-ын ЦДАШ-ын шинэчлэл (Баяннуур сум)</t>
  </si>
  <si>
    <t>Сумын төвийн гудамж, зам талбайн тохижилт (Булган сум)</t>
  </si>
  <si>
    <t>Сумын төвийн цахилгаан хангамжийн засвар, шинэчлэл (Баян-Агт сум)</t>
  </si>
  <si>
    <t>"Монгол баялаг 330" цуврал нэвтрүүлэг төсөл (15 сум)</t>
  </si>
  <si>
    <t xml:space="preserve">Төрийн болон хувийн хэвшлийн байгууллагууд, нийтийн орон сууцнуудыг ээлж дараатай халуун усны системд холбох (Булган сум) </t>
  </si>
  <si>
    <t>Сумын хөгжлийн ерөнхий төлөвлөгөө боловсруулах (Рашаант сум)</t>
  </si>
  <si>
    <t>Нийтийн эзэмшлийн орон сууцны фасадны засвар (Булган сум)</t>
  </si>
  <si>
    <t>Халуус усны барилгын гадна шугам сүлжээний ажил (Баян-Агт сум)</t>
  </si>
  <si>
    <t>Эрүүл мэндийн зам шинээр барих (Булган сум)</t>
  </si>
  <si>
    <t>Орон сууцны 314 дүгээр байрны дээврийн засвар (Булган сум)</t>
  </si>
  <si>
    <t>Хүүхдийн Жаргалант зуслангийн гадна тохижилт, дулаан механик, саннтехник, дотор заслын ажил</t>
  </si>
  <si>
    <t xml:space="preserve">Гэр цэцэрлэгийг шинэчлэх 15 ш </t>
  </si>
  <si>
    <t>Багандант ХХК</t>
  </si>
  <si>
    <t>Эрхэт констракшн</t>
  </si>
  <si>
    <t>Цац эрчис ХХК</t>
  </si>
  <si>
    <t>Жаргалант дулаан ХХК</t>
  </si>
  <si>
    <t>Монгол баялаг өв соёл</t>
  </si>
  <si>
    <t>Эрин гүрэн ХХК</t>
  </si>
  <si>
    <t>Циркулпроект ХХК</t>
  </si>
  <si>
    <t>Мээжийн хишиг ХХК</t>
  </si>
  <si>
    <t>Дөрвөлжийн бэл ХХК</t>
  </si>
  <si>
    <t>Аялал жуулчлалын нэгдсэн дижитал, платформ, виртауль аялал жуулчлалыг хөгжүүлэх (аялал жуулчлалын вэб сайт хөгжүүлэх, ашиглуулах)</t>
  </si>
  <si>
    <t>Хульжийн рашааны хамгаалалтын бүсийг хашаажуулах</t>
  </si>
  <si>
    <t>"Тэрбум мод" үндэсний хөдөлгөөний хүрээнд усны эх үүсвэрийг бий болгох зорилгоор нуурыг нөхөн сэргээх зураг төсөв (Баяннуур сум Баян)</t>
  </si>
  <si>
    <t>"Тэрбум" мод үндэсний хөдөлгөөний хүрээнд ойжуулалт  (100 га, Бугат, Бүрэгхангай, Орхон, Сэлэнгэ, Хангал, Хишиг-Өндөр, Хутаг-Өндөр)</t>
  </si>
  <si>
    <t>Усны эхийг бүрдүүлэгч ойн санг хамгаалах зорилгоор ойн хортны судалгааны ажил  (500000 га, ой бүхий сумдад)</t>
  </si>
  <si>
    <t>Даралтат цамхагийн насос суурилуулах (Баян-агт сум)</t>
  </si>
  <si>
    <t>Усны эхийг бүрдүүлэгч ойн санг хамгаалах зорилгоор ойн хортны тэмцлийн ажил (23932 га, Баян-Агт, Бугат, Бүрэгхангай, Орхон, Сэлэнгэ, Тэшиг, Хангал, Хишиг-Өндөр, Хутаг-Өндөр)</t>
  </si>
  <si>
    <t>Усны эхийг бохирдуулагч хог хаягдлыг тээвэрлэх зориулалтын тоноглогдсон автомашин (Баяннуур, Орхон, Сайхан, Сэлэнгэ, Булган сум)</t>
  </si>
  <si>
    <t>Бохир соруулах тоноглогдсон автомашин (Бүрэгхангай сум)</t>
  </si>
  <si>
    <t>Гэр хорооллын айл өрхүүдийг төвлөрсөн дэд бүтэц, инженерийн шугам сүлжээнд холбох (Булган сум)</t>
  </si>
  <si>
    <t>Цэвэрлэх байгууламж шинээр барих (Сайхан сум)</t>
  </si>
  <si>
    <t>Хүн ам, бэлчээрийн усан хангамж таримал ойн услагаа арчилгаа нэмэгдүүлэх зориулалтаар шинээр худаг гаргах (Баян-Агт, Бугат, Гурванбулаг, Могод, Рашаант, Хутаг-Өндөр, Дашинчилэн, Булган, Орхон, Сэлэнгэ, Хишиг-Өндөр сум)</t>
  </si>
  <si>
    <t>Усны эх үүсвэрийн хамгаалалтын бүсийг тэмдэгжүүлэх (сав газрууд)</t>
  </si>
  <si>
    <t>Бүрэгхангай сумын цэвэр усны даралтат цамхаг барих 2-р шатны ажил</t>
  </si>
  <si>
    <t>Орхон сумын цэвэр усны даралтат цамхаг барих 2-р шатны ажил</t>
  </si>
  <si>
    <t>Бохир соруулах тоноглогдсон автомашин (Тэшиг сум)</t>
  </si>
  <si>
    <t>Отоглох цэгт боловсон 00 барих (Тэшиг сум)</t>
  </si>
  <si>
    <t>Нефтээр бохирдсон газрын усны судалгаа, шинжилгээний зардал</t>
  </si>
  <si>
    <t>Хануй, Цагаан голын орчимд боловсон 00 барих (Баян-Агт сум)</t>
  </si>
  <si>
    <t>Хануй, Цагаан голын орчмын хог хаягдлыг ангилан устгах (Баян-Агт сум)</t>
  </si>
  <si>
    <t>Төв усан сангийн ухаалаг худагт ус зөөлрүүлэх тоног төхөөрөмж суурилуулах (Хутаг-Өндөр сум)</t>
  </si>
  <si>
    <t>Усны сав газрын захиргаа, БОАЖГ-т шаардлагатай тоног төхөөрөмж</t>
  </si>
  <si>
    <t>Эко зуслангийн тохижилт (Баян-Агт сум)</t>
  </si>
  <si>
    <t>Цэвэр усны даралтат цамхаг шинээр барих (Сэлэнгэ сум)</t>
  </si>
  <si>
    <t>Цэвэр усны даралтат цамхаг барих 2-р шатны ажил (Хангал сум)</t>
  </si>
  <si>
    <t>Цэвэр усны шугам сүлжээ, ухаалаг ус түгээх байрны 2 дугаар шатны ажлын нэмэлт ажил (Сайхан сум)</t>
  </si>
  <si>
    <t>Цэвэр усны шугам сүлжээ, ухаалаг ус түгээх байрны 3 дугаар шатны ажлын нэмэлт ажил (Сайхан сум)</t>
  </si>
  <si>
    <t>Цэвэр усан хангамжийн нэгдсэн системийг шинээр байгуулах (Булган сум, Рашаант баг)</t>
  </si>
  <si>
    <t>Усны сан бүхий хамгаалалтын бүс тогтоох (Туул голын сав газрын захиргаанд хамаарах бүс нутагт)</t>
  </si>
  <si>
    <t>Усны сан бүхий хамгаалалтын бүс тогтоох (Орхон-Чулуут голын сав газрын захиргаанд хамаарах бүс нутагт)</t>
  </si>
  <si>
    <t>Усны сан бүхий хамгаалалтын бүс тогтоох (Хөвсгөл нуур Эгийн голын сав газрын захиргаанд хамаарах бүс нутагт)</t>
  </si>
  <si>
    <t>Усны сан бүхий хамгаалалтын бүс тогтоох (Сэлэнгэ голын сав газрын захиргаанд хамаарах бүс нутагт)</t>
  </si>
  <si>
    <t>Усны сан бүхий хамгаалалтын бүс тогтоох (Хануй голын сав газрын захиргаанд хамаарах бүс нутагт)</t>
  </si>
  <si>
    <t>"Тэрбум" мод үндэсний хөдөлгөөний хүрээнд доройтсон газрыг нөхөн сэргээх ойн зурвасын  ажил (4га, Дашинчилэн, Баяннуур)</t>
  </si>
  <si>
    <t xml:space="preserve"> "Хожуул" төслийг хэрэгжүүлэх (Бугат, Хангал, Орхон, Хишиг-Өндөр, Сэлэнгэ сум)</t>
  </si>
  <si>
    <t>Ногоон байгууламжийг нэмэгдүүлэх, зам талбайн засвар арчлалт</t>
  </si>
  <si>
    <t>Хөл газрын ургамалтай механик  аргаар тэмцэх (Булган сум)</t>
  </si>
  <si>
    <t>Байгаль орчинд ээлтэй шахмал түлшний үйлдвэрийн ТЭЗҮ боловсруулах</t>
  </si>
  <si>
    <t>Тусгай хамгаалалттай газар нутгийн захиргааны байгууллагуудтай ой хээрийн түймэр, сургалт сурталчилгаа, соён гэгээрүүлэх чиглэлээр хамтарч ажиллах</t>
  </si>
  <si>
    <t>Хог хаягдлыг цэвэрлэн зайлуулах "Цэвэр орчин-Цэмцгэр Булган” аяныг зохион байгуулах</t>
  </si>
  <si>
    <t>Цаг агаарт зориудаар нөлөөлөх арга хэмжээ явуулах</t>
  </si>
  <si>
    <t>Сумдын газар зүйн нэрийн тодруулалт, баталгаажуулах ажил (Баян-Агт, Булган, Гурванбулаг, Дашинчилэн, Орхон, Тэшиг, Хангал, Хишиг-Өндөр, Хутаг-Өндөр)</t>
  </si>
  <si>
    <t>Био жорлон (20 ш)</t>
  </si>
  <si>
    <t>Тусгай хамгаалалттай газар нутагт биотехникийн арга хэмжээ авах (Зэд-Хантай-Бүтээлийн нурууны дархан цаазат газар, Хөгнө-Тарны тусгай хамгаалалттай газар)</t>
  </si>
  <si>
    <t>Олон улсын ITM үзэсгэлэнд оролцож, аялал жуулчлалын аж ахуйн нэгж, байгууллагатай хамтран ажиллах</t>
  </si>
  <si>
    <t>Аялал жуулчлалын эвент арга хэмжээг зохион байгуулах (Айраг фестиваль, Хангинахын шугуйн шагайн тойром, Airagday арга хэмжээ)</t>
  </si>
  <si>
    <t>Нутгийн иргэдэд түшиглэсэн аялал жуулчлалыг дэмжих</t>
  </si>
  <si>
    <t>Эвент арга хэмжээ зохион байгуулах</t>
  </si>
  <si>
    <t>Байгаль орчны багц хуулийн хэрэгжилтийг хангах хяналт шалгалт хийх, тооллого судалгааны ажил явуулах  (хууль бус мод бэлтгэл, ой, хээрийн түймэр, ан агнуур, хог хаягдал, ус, рашаан нөөц ашиглах, ашигт малтмалын чиглэлээр)</t>
  </si>
  <si>
    <t>Есөн мөнх сүлд ХХК</t>
  </si>
  <si>
    <t xml:space="preserve">Ай өү техноложи ХХК </t>
  </si>
  <si>
    <t>Аглаг ой ХХК</t>
  </si>
  <si>
    <t>Гранд форест ХХК, Ойн таксаци ХХК, Мөнх ногоон ой ХХК</t>
  </si>
  <si>
    <t>Альянстрейд ХХК</t>
  </si>
  <si>
    <t>Сайхан сум ЗДТГ</t>
  </si>
  <si>
    <t>Булган ус</t>
  </si>
  <si>
    <t>Эрин гүрэн</t>
  </si>
  <si>
    <t>Сайхан хульж</t>
  </si>
  <si>
    <t>Арби эливаторс</t>
  </si>
  <si>
    <t>Тэшиг сум ЗДТГ</t>
  </si>
  <si>
    <t>Баян-Агт ЗДТГ</t>
  </si>
  <si>
    <t>Ирмүүнбармат ХХК</t>
  </si>
  <si>
    <t>Тэнгэр хишиг ХХК</t>
  </si>
  <si>
    <t>Туул голын сав газрын захиргаа</t>
  </si>
  <si>
    <t>Орхон чулуут сав газрын захиргаа</t>
  </si>
  <si>
    <t>Хөвгөл нуур эгийн голын сав газрын захиргаа</t>
  </si>
  <si>
    <t>Сэлэнгэ голын сав газрын захиргаа</t>
  </si>
  <si>
    <t>Хануй голын сав газрын захиргаа</t>
  </si>
  <si>
    <t>Хөвөнтөн ой</t>
  </si>
  <si>
    <t>Хишиг-Өндөр, Орхон</t>
  </si>
  <si>
    <t xml:space="preserve">Хангай пресс ХХК, Ник </t>
  </si>
  <si>
    <t>Зэд Хантай Бүтээлийн нурууны Дархан цаазат газар</t>
  </si>
  <si>
    <t>16 сум</t>
  </si>
  <si>
    <t>Цаг уур орчны шинжилгээний төв</t>
  </si>
  <si>
    <t>Вектор мэп ХХК</t>
  </si>
  <si>
    <t>Эсгий туургантан улус ХХК</t>
  </si>
  <si>
    <t>Цуулбар өргөө ХХК, Тогооч нарын холбоо, Элбэг эд ХХК, Тэвэр дүүрэн сэтгэл ХХК, Өлзийт хангал ХХК, Бүрүгцүн ХХК, Эсгий туургатан улус</t>
  </si>
  <si>
    <t>Эрхэс чонос констракшн ХХК, Булган сум, Бугат Сум</t>
  </si>
  <si>
    <t>Тийм эттэ ХХК</t>
  </si>
  <si>
    <t>Монтех дистрибьюшин ХХК</t>
  </si>
  <si>
    <t>Хялганат ЗДТГ</t>
  </si>
  <si>
    <t>Дорнод газар ХХК</t>
  </si>
  <si>
    <t>Саммит компьютер технологи</t>
  </si>
  <si>
    <t>Баатар ван тур ХХК</t>
  </si>
  <si>
    <t>НЭГМ ЭЛЕКТРОНИКС ХХК</t>
  </si>
  <si>
    <t>Хөтөл нутаг ХХК</t>
  </si>
  <si>
    <t>Чингисийн дуулга ХХК</t>
  </si>
  <si>
    <t>Хөх сэрхийн мандал ХХК</t>
  </si>
  <si>
    <t>Баян-Өндөр булаг ХХК</t>
  </si>
  <si>
    <t>Алист констракшн ХХК</t>
  </si>
  <si>
    <t>Бошголсон ХХК</t>
  </si>
  <si>
    <t>Бүүвэй цагаан барс ХХК</t>
  </si>
  <si>
    <t>Олз мандал ХХК</t>
  </si>
  <si>
    <t>АЗДТГ</t>
  </si>
  <si>
    <t>Бүлээн оргил ХХК</t>
  </si>
  <si>
    <t>Оч нет ХХК</t>
  </si>
  <si>
    <t>Эс ай си эй ХХК</t>
  </si>
  <si>
    <t>Хөгнө тарна, Зэд хантай</t>
  </si>
  <si>
    <t>Пам тоур</t>
  </si>
  <si>
    <t>АЗДТГ БОАЖГ</t>
  </si>
  <si>
    <t>2024.01.08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</si>
</sst>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_);_(* \(#,##0.0\);_(* &quot;-&quot;??_);_(@_)"/>
    <numFmt numFmtId="165" formatCode="_-* #,##0.00_-;\-* #,##0.00_-;_-* &quot;-&quot;??_-;_-@_-"/>
    <numFmt numFmtId="166" formatCode="_-* #,##0.000_-;\-* #,##0.000_-;_-* &quot;-&quot;??_-;_-@_-"/>
    <numFmt numFmtId="167" formatCode="_-* #,##0_-;\-* #,##0_-;_-* &quot;-&quot;_-;_-@_-"/>
    <numFmt numFmtId="168" formatCode="#,##0.000"/>
    <numFmt numFmtId="169" formatCode="_(* #,##0.000_);_(* \(#,##0.000\);_(* &quot;-&quot;??_);_(@_)"/>
  </numFmts>
  <fonts count="9"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11"/>
      <color theme="1"/>
      <name val="Calibri"/>
      <family val="2"/>
      <charset val="1"/>
      <scheme val="minor"/>
    </font>
    <font>
      <sz val="10"/>
      <color theme="1"/>
      <name val="Calibri"/>
      <family val="2"/>
      <charset val="1"/>
      <scheme val="minor"/>
    </font>
    <font>
      <sz val="12"/>
      <color theme="1"/>
      <name val="Times New Roman"/>
      <family val="1"/>
    </font>
    <font>
      <sz val="10"/>
      <color rgb="FFFF0000"/>
      <name val="Arial"/>
      <family val="2"/>
    </font>
    <font>
      <sz val="11"/>
      <color rgb="FFFF0000"/>
      <name val="Calibri"/>
      <family val="2"/>
      <charset val="1"/>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cellStyleXfs>
  <cellXfs count="75">
    <xf numFmtId="0" fontId="0" fillId="0" borderId="0" xfId="0"/>
    <xf numFmtId="0" fontId="2" fillId="2" borderId="3" xfId="0" applyFont="1" applyFill="1" applyBorder="1" applyAlignment="1">
      <alignment horizontal="justify" vertical="center" wrapText="1"/>
    </xf>
    <xf numFmtId="169" fontId="2" fillId="2" borderId="3" xfId="1" applyNumberFormat="1" applyFont="1" applyFill="1" applyBorder="1" applyAlignment="1">
      <alignment horizontal="right" vertical="center" wrapText="1"/>
    </xf>
    <xf numFmtId="169" fontId="2" fillId="2" borderId="3"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66" fontId="3" fillId="2" borderId="3" xfId="3" applyNumberFormat="1" applyFont="1" applyFill="1" applyBorder="1" applyAlignment="1">
      <alignment horizontal="center" vertical="center"/>
    </xf>
    <xf numFmtId="166" fontId="3" fillId="2" borderId="3" xfId="3" applyNumberFormat="1" applyFont="1" applyFill="1" applyBorder="1" applyAlignment="1">
      <alignment horizontal="center" vertical="center" wrapText="1"/>
    </xf>
    <xf numFmtId="164" fontId="3" fillId="2" borderId="3" xfId="3"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64" fontId="3" fillId="2" borderId="2" xfId="1"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justify" vertical="center"/>
    </xf>
    <xf numFmtId="9" fontId="3" fillId="2" borderId="3" xfId="2" applyFont="1" applyFill="1" applyBorder="1" applyAlignment="1">
      <alignment horizontal="right" vertical="center"/>
    </xf>
    <xf numFmtId="0" fontId="3" fillId="2" borderId="3" xfId="0" applyFont="1" applyFill="1" applyBorder="1" applyAlignment="1">
      <alignment horizontal="justify" vertical="center" wrapText="1"/>
    </xf>
    <xf numFmtId="164" fontId="3" fillId="2" borderId="3" xfId="1" applyNumberFormat="1" applyFont="1" applyFill="1" applyBorder="1" applyAlignment="1">
      <alignment vertical="center"/>
    </xf>
    <xf numFmtId="0" fontId="3" fillId="2" borderId="3" xfId="0" applyFont="1" applyFill="1" applyBorder="1" applyAlignment="1">
      <alignment horizontal="center" vertical="center"/>
    </xf>
    <xf numFmtId="0" fontId="3" fillId="2" borderId="3" xfId="0" applyFont="1" applyFill="1" applyBorder="1" applyAlignment="1">
      <alignment vertical="center"/>
    </xf>
    <xf numFmtId="169" fontId="2" fillId="2" borderId="3" xfId="3" applyNumberFormat="1" applyFont="1" applyFill="1" applyBorder="1" applyAlignment="1">
      <alignment horizontal="center" vertical="center" wrapText="1"/>
    </xf>
    <xf numFmtId="164" fontId="3" fillId="2" borderId="2" xfId="1" applyNumberFormat="1" applyFont="1" applyFill="1" applyBorder="1" applyAlignment="1">
      <alignment vertical="center" wrapText="1"/>
    </xf>
    <xf numFmtId="166" fontId="3" fillId="2" borderId="3" xfId="3" applyNumberFormat="1" applyFont="1" applyFill="1" applyBorder="1" applyAlignment="1">
      <alignment vertical="center"/>
    </xf>
    <xf numFmtId="166" fontId="2" fillId="2" borderId="3" xfId="3" applyNumberFormat="1" applyFont="1" applyFill="1" applyBorder="1" applyAlignment="1">
      <alignment horizontal="center" vertical="center"/>
    </xf>
    <xf numFmtId="169" fontId="2" fillId="2" borderId="3" xfId="3" applyNumberFormat="1" applyFont="1" applyFill="1" applyBorder="1" applyAlignment="1">
      <alignment vertical="center"/>
    </xf>
    <xf numFmtId="168" fontId="3" fillId="2" borderId="3" xfId="4" applyNumberFormat="1" applyFont="1" applyFill="1" applyBorder="1" applyAlignment="1">
      <alignment horizontal="center" vertical="center"/>
    </xf>
    <xf numFmtId="168" fontId="3" fillId="2" borderId="3" xfId="4" applyNumberFormat="1" applyFont="1" applyFill="1" applyBorder="1" applyAlignment="1">
      <alignment horizontal="center" vertical="center" wrapText="1"/>
    </xf>
    <xf numFmtId="2" fontId="2" fillId="2" borderId="3" xfId="0" applyNumberFormat="1" applyFont="1" applyFill="1" applyBorder="1" applyAlignment="1" applyProtection="1">
      <alignment horizontal="justify" vertical="center" wrapText="1"/>
      <protection locked="0"/>
    </xf>
    <xf numFmtId="0" fontId="2" fillId="2" borderId="3" xfId="0" applyFont="1" applyFill="1" applyBorder="1" applyAlignment="1">
      <alignment horizontal="justify" vertical="center"/>
    </xf>
    <xf numFmtId="0" fontId="2" fillId="2" borderId="3" xfId="0" applyFont="1" applyFill="1" applyBorder="1" applyAlignment="1">
      <alignment horizontal="justify" vertical="top" wrapText="1"/>
    </xf>
    <xf numFmtId="169" fontId="3" fillId="2" borderId="3" xfId="3" applyNumberFormat="1" applyFont="1" applyFill="1" applyBorder="1" applyAlignment="1">
      <alignment horizontal="center" vertical="center"/>
    </xf>
    <xf numFmtId="169" fontId="2" fillId="2" borderId="3" xfId="3" applyNumberFormat="1" applyFont="1" applyFill="1" applyBorder="1" applyAlignment="1">
      <alignment horizontal="left" vertical="center"/>
    </xf>
    <xf numFmtId="169" fontId="2" fillId="2" borderId="3" xfId="3" applyNumberFormat="1" applyFont="1" applyFill="1" applyBorder="1" applyAlignment="1">
      <alignment horizontal="center" vertical="center"/>
    </xf>
    <xf numFmtId="169" fontId="3" fillId="2" borderId="3" xfId="3" applyNumberFormat="1" applyFont="1" applyFill="1" applyBorder="1" applyAlignment="1">
      <alignment vertical="center"/>
    </xf>
    <xf numFmtId="166" fontId="2" fillId="2" borderId="3" xfId="3" applyNumberFormat="1" applyFont="1" applyFill="1" applyBorder="1" applyAlignment="1">
      <alignment horizontal="left" vertical="center"/>
    </xf>
    <xf numFmtId="0" fontId="6" fillId="2" borderId="0" xfId="0" applyFont="1" applyFill="1" applyAlignment="1">
      <alignment horizontal="center" vertical="center"/>
    </xf>
    <xf numFmtId="0" fontId="2" fillId="2" borderId="3" xfId="0" applyFont="1" applyFill="1" applyBorder="1" applyAlignment="1">
      <alignment horizontal="center" vertical="center"/>
    </xf>
    <xf numFmtId="0" fontId="3" fillId="2" borderId="0" xfId="0" applyFont="1" applyFill="1"/>
    <xf numFmtId="166" fontId="3" fillId="2" borderId="3" xfId="3" applyNumberFormat="1" applyFont="1" applyFill="1" applyBorder="1" applyAlignment="1">
      <alignment horizontal="right" vertical="center" shrinkToFit="1"/>
    </xf>
    <xf numFmtId="169" fontId="3" fillId="2" borderId="3" xfId="3" applyNumberFormat="1" applyFont="1" applyFill="1" applyBorder="1" applyAlignment="1">
      <alignment horizontal="justify" vertical="center"/>
    </xf>
    <xf numFmtId="166" fontId="4" fillId="2" borderId="3" xfId="3" applyNumberFormat="1" applyFont="1" applyFill="1" applyBorder="1" applyAlignment="1">
      <alignment horizontal="center" vertical="center"/>
    </xf>
    <xf numFmtId="169" fontId="2" fillId="2" borderId="3" xfId="3" applyNumberFormat="1" applyFont="1" applyFill="1" applyBorder="1" applyAlignment="1">
      <alignment horizontal="left" vertical="center" wrapText="1"/>
    </xf>
    <xf numFmtId="0" fontId="5"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justify" vertical="center"/>
    </xf>
    <xf numFmtId="169" fontId="7" fillId="2" borderId="3" xfId="3" applyNumberFormat="1" applyFont="1" applyFill="1" applyBorder="1" applyAlignment="1">
      <alignment horizontal="justify" vertical="center"/>
    </xf>
    <xf numFmtId="166" fontId="8" fillId="2" borderId="3" xfId="3" applyNumberFormat="1" applyFont="1" applyFill="1" applyBorder="1" applyAlignment="1">
      <alignment horizontal="center" vertical="center"/>
    </xf>
    <xf numFmtId="164" fontId="7" fillId="2" borderId="3" xfId="1" applyNumberFormat="1" applyFont="1" applyFill="1" applyBorder="1" applyAlignment="1">
      <alignment vertical="center"/>
    </xf>
    <xf numFmtId="9" fontId="7" fillId="2" borderId="3" xfId="2" applyFont="1" applyFill="1" applyBorder="1" applyAlignment="1">
      <alignment horizontal="right" vertical="center"/>
    </xf>
    <xf numFmtId="0" fontId="2" fillId="2" borderId="1" xfId="0" applyFont="1" applyFill="1" applyBorder="1" applyAlignment="1">
      <alignment horizontal="left" vertical="center"/>
    </xf>
    <xf numFmtId="164" fontId="2" fillId="2" borderId="1" xfId="1" applyNumberFormat="1" applyFont="1" applyFill="1" applyBorder="1" applyAlignment="1">
      <alignment vertical="center"/>
    </xf>
    <xf numFmtId="0" fontId="3" fillId="2" borderId="1" xfId="0" applyFont="1" applyFill="1" applyBorder="1" applyAlignment="1">
      <alignment horizontal="center" vertical="center"/>
    </xf>
    <xf numFmtId="164" fontId="3" fillId="2" borderId="1" xfId="1" applyNumberFormat="1" applyFont="1" applyFill="1" applyBorder="1" applyAlignment="1">
      <alignment vertical="center"/>
    </xf>
    <xf numFmtId="0" fontId="3" fillId="2" borderId="1" xfId="0" applyFont="1" applyFill="1" applyBorder="1" applyAlignment="1">
      <alignment horizontal="right" vertical="center"/>
    </xf>
    <xf numFmtId="0" fontId="2" fillId="2" borderId="2" xfId="0" applyFont="1" applyFill="1" applyBorder="1" applyAlignment="1">
      <alignment horizontal="center" vertical="center" wrapText="1"/>
    </xf>
    <xf numFmtId="164" fontId="2" fillId="2" borderId="2" xfId="1" applyNumberFormat="1" applyFont="1" applyFill="1" applyBorder="1" applyAlignment="1">
      <alignment horizontal="center" vertical="center" wrapText="1"/>
    </xf>
    <xf numFmtId="168" fontId="3" fillId="2" borderId="3" xfId="4" applyNumberFormat="1" applyFont="1" applyFill="1" applyBorder="1" applyAlignment="1">
      <alignment vertical="center"/>
    </xf>
    <xf numFmtId="169" fontId="3" fillId="2" borderId="3" xfId="0" applyNumberFormat="1" applyFont="1" applyFill="1" applyBorder="1"/>
    <xf numFmtId="169" fontId="3" fillId="2" borderId="3" xfId="0" applyNumberFormat="1" applyFont="1" applyFill="1" applyBorder="1" applyAlignment="1">
      <alignment horizontal="center"/>
    </xf>
    <xf numFmtId="169" fontId="3" fillId="2" borderId="3" xfId="0" applyNumberFormat="1" applyFont="1" applyFill="1" applyBorder="1" applyAlignment="1"/>
    <xf numFmtId="164" fontId="2" fillId="2" borderId="2" xfId="1" applyNumberFormat="1" applyFont="1" applyFill="1" applyBorder="1" applyAlignment="1">
      <alignment vertical="center" wrapText="1"/>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applyAlignment="1"/>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xf>
    <xf numFmtId="164" fontId="2" fillId="2" borderId="3" xfId="1" applyNumberFormat="1" applyFont="1" applyFill="1" applyBorder="1" applyAlignment="1">
      <alignment horizontal="center" vertical="center"/>
    </xf>
    <xf numFmtId="164" fontId="2" fillId="2" borderId="3" xfId="1" applyNumberFormat="1" applyFont="1" applyFill="1" applyBorder="1" applyAlignment="1">
      <alignment vertical="center"/>
    </xf>
    <xf numFmtId="9" fontId="3" fillId="2" borderId="3" xfId="2" applyFont="1" applyFill="1" applyBorder="1" applyAlignment="1">
      <alignmen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166" fontId="2" fillId="2" borderId="3" xfId="3" applyNumberFormat="1" applyFont="1" applyFill="1" applyBorder="1" applyAlignment="1">
      <alignment horizontal="center" vertical="center" wrapText="1"/>
    </xf>
    <xf numFmtId="166" fontId="7" fillId="2" borderId="3" xfId="3" applyNumberFormat="1" applyFont="1" applyFill="1" applyBorder="1" applyAlignment="1">
      <alignment horizontal="center" vertical="center" wrapText="1"/>
    </xf>
    <xf numFmtId="164" fontId="3" fillId="2" borderId="3" xfId="1" applyNumberFormat="1" applyFont="1" applyFill="1" applyBorder="1" applyAlignment="1">
      <alignment horizontal="center" vertical="center"/>
    </xf>
  </cellXfs>
  <cellStyles count="7">
    <cellStyle name="Comma" xfId="1" builtinId="3"/>
    <cellStyle name="Comma [0] 2" xfId="4" xr:uid="{00000000-0005-0000-0000-000001000000}"/>
    <cellStyle name="Comma 2" xfId="3" xr:uid="{00000000-0005-0000-0000-000002000000}"/>
    <cellStyle name="Normal" xfId="0" builtinId="0"/>
    <cellStyle name="Normal 10" xfId="6" xr:uid="{00000000-0005-0000-0000-000004000000}"/>
    <cellStyle name="Normal 2" xfId="5" xr:uid="{00000000-0005-0000-0000-000005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0"/>
  <sheetViews>
    <sheetView tabSelected="1" topLeftCell="A154" zoomScaleNormal="100" workbookViewId="0">
      <selection activeCell="N156" sqref="N156"/>
    </sheetView>
  </sheetViews>
  <sheetFormatPr defaultRowHeight="12.75" x14ac:dyDescent="0.2"/>
  <cols>
    <col min="1" max="1" width="9.140625" style="58"/>
    <col min="2" max="2" width="51.5703125" style="34" customWidth="1"/>
    <col min="3" max="3" width="21.7109375" style="34" customWidth="1"/>
    <col min="4" max="4" width="22.42578125" style="59" customWidth="1"/>
    <col min="5" max="5" width="15.7109375" style="60" bestFit="1" customWidth="1"/>
    <col min="6" max="6" width="13.7109375" style="60" customWidth="1"/>
    <col min="7" max="7" width="10.85546875" style="34" customWidth="1"/>
    <col min="8" max="16384" width="9.140625" style="34"/>
  </cols>
  <sheetData>
    <row r="1" spans="1:7" x14ac:dyDescent="0.2">
      <c r="A1" s="46" t="s">
        <v>271</v>
      </c>
      <c r="B1" s="46"/>
      <c r="C1" s="47"/>
      <c r="D1" s="48"/>
      <c r="E1" s="49"/>
      <c r="F1" s="49"/>
      <c r="G1" s="50" t="s">
        <v>0</v>
      </c>
    </row>
    <row r="2" spans="1:7" ht="38.25" x14ac:dyDescent="0.2">
      <c r="A2" s="51"/>
      <c r="B2" s="51" t="s">
        <v>1</v>
      </c>
      <c r="C2" s="52" t="s">
        <v>81</v>
      </c>
      <c r="D2" s="51" t="s">
        <v>2</v>
      </c>
      <c r="E2" s="51" t="s">
        <v>3</v>
      </c>
      <c r="F2" s="51" t="s">
        <v>4</v>
      </c>
      <c r="G2" s="51" t="s">
        <v>5</v>
      </c>
    </row>
    <row r="3" spans="1:7" x14ac:dyDescent="0.2">
      <c r="A3" s="61" t="s">
        <v>6</v>
      </c>
      <c r="B3" s="61"/>
      <c r="C3" s="61"/>
      <c r="D3" s="61"/>
      <c r="E3" s="61"/>
      <c r="F3" s="61"/>
      <c r="G3" s="61"/>
    </row>
    <row r="4" spans="1:7" ht="25.5" x14ac:dyDescent="0.2">
      <c r="A4" s="4">
        <v>1</v>
      </c>
      <c r="B4" s="1" t="s">
        <v>10</v>
      </c>
      <c r="C4" s="20">
        <v>50000</v>
      </c>
      <c r="D4" s="17" t="s">
        <v>82</v>
      </c>
      <c r="E4" s="38">
        <v>49872.302000000003</v>
      </c>
      <c r="F4" s="38">
        <v>25538.545999999998</v>
      </c>
      <c r="G4" s="12">
        <f>+F4/E4</f>
        <v>0.51207874864087877</v>
      </c>
    </row>
    <row r="5" spans="1:7" ht="25.5" x14ac:dyDescent="0.2">
      <c r="A5" s="4">
        <v>2</v>
      </c>
      <c r="B5" s="1" t="s">
        <v>36</v>
      </c>
      <c r="C5" s="20">
        <v>50000</v>
      </c>
      <c r="D5" s="17" t="s">
        <v>83</v>
      </c>
      <c r="E5" s="38">
        <v>50000</v>
      </c>
      <c r="F5" s="38">
        <v>50000</v>
      </c>
      <c r="G5" s="12">
        <f t="shared" ref="G5:G51" si="0">+F5/E5</f>
        <v>1</v>
      </c>
    </row>
    <row r="6" spans="1:7" ht="25.5" x14ac:dyDescent="0.2">
      <c r="A6" s="4">
        <v>3</v>
      </c>
      <c r="B6" s="1" t="s">
        <v>37</v>
      </c>
      <c r="C6" s="20">
        <v>700000</v>
      </c>
      <c r="D6" s="17" t="s">
        <v>84</v>
      </c>
      <c r="E6" s="38">
        <f>299243.777+239845.389</f>
        <v>539089.16599999997</v>
      </c>
      <c r="F6" s="38">
        <v>483403.11800000002</v>
      </c>
      <c r="G6" s="12">
        <f t="shared" si="0"/>
        <v>0.89670345554672126</v>
      </c>
    </row>
    <row r="7" spans="1:7" x14ac:dyDescent="0.2">
      <c r="A7" s="4">
        <v>4</v>
      </c>
      <c r="B7" s="1" t="s">
        <v>38</v>
      </c>
      <c r="C7" s="21">
        <v>500000</v>
      </c>
      <c r="D7" s="17" t="s">
        <v>85</v>
      </c>
      <c r="E7" s="38">
        <v>485611.56099999999</v>
      </c>
      <c r="F7" s="38">
        <v>484020.99000000005</v>
      </c>
      <c r="G7" s="12">
        <f t="shared" si="0"/>
        <v>0.99672460227939275</v>
      </c>
    </row>
    <row r="8" spans="1:7" ht="25.5" x14ac:dyDescent="0.2">
      <c r="A8" s="4">
        <v>5</v>
      </c>
      <c r="B8" s="1" t="s">
        <v>39</v>
      </c>
      <c r="C8" s="30">
        <v>150000</v>
      </c>
      <c r="D8" s="17" t="s">
        <v>86</v>
      </c>
      <c r="E8" s="38"/>
      <c r="F8" s="38">
        <v>106615.993</v>
      </c>
      <c r="G8" s="12"/>
    </row>
    <row r="9" spans="1:7" x14ac:dyDescent="0.2">
      <c r="A9" s="4">
        <v>6</v>
      </c>
      <c r="B9" s="1" t="s">
        <v>40</v>
      </c>
      <c r="C9" s="30">
        <v>100000</v>
      </c>
      <c r="D9" s="17"/>
      <c r="E9" s="38"/>
      <c r="F9" s="38">
        <v>0</v>
      </c>
      <c r="G9" s="12"/>
    </row>
    <row r="10" spans="1:7" x14ac:dyDescent="0.2">
      <c r="A10" s="4">
        <v>7</v>
      </c>
      <c r="B10" s="1" t="s">
        <v>41</v>
      </c>
      <c r="C10" s="30">
        <v>56000</v>
      </c>
      <c r="D10" s="17" t="s">
        <v>87</v>
      </c>
      <c r="E10" s="38">
        <v>56000</v>
      </c>
      <c r="F10" s="38">
        <v>54316.107000000004</v>
      </c>
      <c r="G10" s="12">
        <f t="shared" si="0"/>
        <v>0.96993048214285715</v>
      </c>
    </row>
    <row r="11" spans="1:7" ht="25.5" x14ac:dyDescent="0.2">
      <c r="A11" s="4">
        <v>8</v>
      </c>
      <c r="B11" s="1" t="s">
        <v>42</v>
      </c>
      <c r="C11" s="30">
        <v>420000</v>
      </c>
      <c r="D11" s="17" t="s">
        <v>35</v>
      </c>
      <c r="E11" s="38">
        <v>417102</v>
      </c>
      <c r="F11" s="38">
        <v>406488.97899999993</v>
      </c>
      <c r="G11" s="12">
        <f t="shared" si="0"/>
        <v>0.97455533418684148</v>
      </c>
    </row>
    <row r="12" spans="1:7" x14ac:dyDescent="0.2">
      <c r="A12" s="4">
        <v>9</v>
      </c>
      <c r="B12" s="1" t="s">
        <v>7</v>
      </c>
      <c r="C12" s="21">
        <v>100000</v>
      </c>
      <c r="D12" s="17" t="s">
        <v>88</v>
      </c>
      <c r="E12" s="38">
        <v>93000</v>
      </c>
      <c r="F12" s="38">
        <v>91454.592000000004</v>
      </c>
      <c r="G12" s="12">
        <f t="shared" si="0"/>
        <v>0.98338270967741936</v>
      </c>
    </row>
    <row r="13" spans="1:7" ht="25.5" x14ac:dyDescent="0.2">
      <c r="A13" s="4">
        <v>10</v>
      </c>
      <c r="B13" s="1" t="s">
        <v>43</v>
      </c>
      <c r="C13" s="21">
        <v>520948.4</v>
      </c>
      <c r="D13" s="17" t="s">
        <v>89</v>
      </c>
      <c r="E13" s="38">
        <v>490296</v>
      </c>
      <c r="F13" s="38">
        <v>471954.98000000004</v>
      </c>
      <c r="G13" s="12">
        <f t="shared" si="0"/>
        <v>0.96259194445804175</v>
      </c>
    </row>
    <row r="14" spans="1:7" ht="25.5" x14ac:dyDescent="0.2">
      <c r="A14" s="4">
        <v>11</v>
      </c>
      <c r="B14" s="1" t="s">
        <v>44</v>
      </c>
      <c r="C14" s="30">
        <v>67000</v>
      </c>
      <c r="D14" s="17" t="s">
        <v>8</v>
      </c>
      <c r="E14" s="38">
        <v>67000</v>
      </c>
      <c r="F14" s="38">
        <v>67000</v>
      </c>
      <c r="G14" s="12">
        <f t="shared" si="0"/>
        <v>1</v>
      </c>
    </row>
    <row r="15" spans="1:7" x14ac:dyDescent="0.2">
      <c r="A15" s="4">
        <v>12</v>
      </c>
      <c r="B15" s="1" t="s">
        <v>45</v>
      </c>
      <c r="C15" s="30">
        <v>250000</v>
      </c>
      <c r="D15" s="17" t="s">
        <v>167</v>
      </c>
      <c r="E15" s="38">
        <v>250000</v>
      </c>
      <c r="F15" s="38">
        <v>223363.81400000001</v>
      </c>
      <c r="G15" s="12"/>
    </row>
    <row r="16" spans="1:7" ht="25.5" x14ac:dyDescent="0.2">
      <c r="A16" s="4">
        <v>13</v>
      </c>
      <c r="B16" s="1" t="s">
        <v>46</v>
      </c>
      <c r="C16" s="21">
        <v>100000</v>
      </c>
      <c r="D16" s="17"/>
      <c r="E16" s="38"/>
      <c r="F16" s="38">
        <v>0</v>
      </c>
      <c r="G16" s="12"/>
    </row>
    <row r="17" spans="1:7" ht="25.5" x14ac:dyDescent="0.2">
      <c r="A17" s="4">
        <v>14</v>
      </c>
      <c r="B17" s="1" t="s">
        <v>47</v>
      </c>
      <c r="C17" s="21">
        <v>200000</v>
      </c>
      <c r="D17" s="17" t="s">
        <v>90</v>
      </c>
      <c r="E17" s="38">
        <v>193291.2</v>
      </c>
      <c r="F17" s="38">
        <v>109512.88400000001</v>
      </c>
      <c r="G17" s="12">
        <f t="shared" si="0"/>
        <v>0.56656942478498762</v>
      </c>
    </row>
    <row r="18" spans="1:7" ht="38.25" x14ac:dyDescent="0.2">
      <c r="A18" s="4">
        <v>15</v>
      </c>
      <c r="B18" s="1" t="s">
        <v>48</v>
      </c>
      <c r="C18" s="21">
        <v>550000</v>
      </c>
      <c r="D18" s="17" t="s">
        <v>91</v>
      </c>
      <c r="E18" s="38">
        <v>455185</v>
      </c>
      <c r="F18" s="38">
        <v>443210.17300000001</v>
      </c>
      <c r="G18" s="12">
        <f t="shared" si="0"/>
        <v>0.97369239539967267</v>
      </c>
    </row>
    <row r="19" spans="1:7" ht="25.5" x14ac:dyDescent="0.2">
      <c r="A19" s="4">
        <v>16</v>
      </c>
      <c r="B19" s="1" t="s">
        <v>49</v>
      </c>
      <c r="C19" s="38">
        <v>100000</v>
      </c>
      <c r="D19" s="17" t="s">
        <v>257</v>
      </c>
      <c r="E19" s="38">
        <v>98384.69</v>
      </c>
      <c r="F19" s="38">
        <v>96673.241999999998</v>
      </c>
      <c r="G19" s="12">
        <f t="shared" si="0"/>
        <v>0.98260452922095909</v>
      </c>
    </row>
    <row r="20" spans="1:7" x14ac:dyDescent="0.2">
      <c r="A20" s="4">
        <v>17</v>
      </c>
      <c r="B20" s="1" t="s">
        <v>50</v>
      </c>
      <c r="C20" s="38">
        <v>80000</v>
      </c>
      <c r="D20" s="17" t="s">
        <v>92</v>
      </c>
      <c r="E20" s="38">
        <v>79968.312999999995</v>
      </c>
      <c r="F20" s="38">
        <v>78023.368000000002</v>
      </c>
      <c r="G20" s="12">
        <f t="shared" si="0"/>
        <v>0.97567855407928894</v>
      </c>
    </row>
    <row r="21" spans="1:7" ht="25.5" x14ac:dyDescent="0.2">
      <c r="A21" s="4">
        <v>18</v>
      </c>
      <c r="B21" s="1" t="s">
        <v>51</v>
      </c>
      <c r="C21" s="38">
        <v>75000</v>
      </c>
      <c r="D21" s="17" t="s">
        <v>9</v>
      </c>
      <c r="E21" s="38">
        <v>142541.37599999999</v>
      </c>
      <c r="F21" s="38">
        <v>75000</v>
      </c>
      <c r="G21" s="12">
        <f t="shared" si="0"/>
        <v>0.52616301388868314</v>
      </c>
    </row>
    <row r="22" spans="1:7" ht="25.5" x14ac:dyDescent="0.2">
      <c r="A22" s="4">
        <v>19</v>
      </c>
      <c r="B22" s="1" t="s">
        <v>52</v>
      </c>
      <c r="C22" s="38">
        <v>224298.4</v>
      </c>
      <c r="D22" s="17" t="s">
        <v>93</v>
      </c>
      <c r="E22" s="38">
        <v>224298.41899999999</v>
      </c>
      <c r="F22" s="38">
        <v>224298.4</v>
      </c>
      <c r="G22" s="12">
        <f t="shared" si="0"/>
        <v>0.99999991529142251</v>
      </c>
    </row>
    <row r="23" spans="1:7" x14ac:dyDescent="0.2">
      <c r="A23" s="4">
        <v>20</v>
      </c>
      <c r="B23" s="1" t="s">
        <v>53</v>
      </c>
      <c r="C23" s="38">
        <v>100000</v>
      </c>
      <c r="D23" s="17" t="s">
        <v>249</v>
      </c>
      <c r="E23" s="38">
        <v>99800.631999999998</v>
      </c>
      <c r="F23" s="38">
        <v>99800.631999999998</v>
      </c>
      <c r="G23" s="12">
        <f t="shared" si="0"/>
        <v>1</v>
      </c>
    </row>
    <row r="24" spans="1:7" ht="25.5" x14ac:dyDescent="0.2">
      <c r="A24" s="4">
        <v>21</v>
      </c>
      <c r="B24" s="1" t="s">
        <v>54</v>
      </c>
      <c r="C24" s="38">
        <v>138400</v>
      </c>
      <c r="D24" s="17" t="s">
        <v>94</v>
      </c>
      <c r="E24" s="38">
        <v>138400</v>
      </c>
      <c r="F24" s="38">
        <v>135000</v>
      </c>
      <c r="G24" s="12">
        <f t="shared" si="0"/>
        <v>0.97543352601156075</v>
      </c>
    </row>
    <row r="25" spans="1:7" ht="25.5" x14ac:dyDescent="0.2">
      <c r="A25" s="4">
        <v>22</v>
      </c>
      <c r="B25" s="1" t="s">
        <v>55</v>
      </c>
      <c r="C25" s="38">
        <v>100000</v>
      </c>
      <c r="D25" s="17" t="s">
        <v>250</v>
      </c>
      <c r="E25" s="38">
        <v>97671.86</v>
      </c>
      <c r="F25" s="38">
        <v>97671.86</v>
      </c>
      <c r="G25" s="12">
        <f t="shared" si="0"/>
        <v>1</v>
      </c>
    </row>
    <row r="26" spans="1:7" x14ac:dyDescent="0.2">
      <c r="A26" s="4">
        <v>23</v>
      </c>
      <c r="B26" s="1" t="s">
        <v>56</v>
      </c>
      <c r="C26" s="38">
        <v>7500</v>
      </c>
      <c r="D26" s="17" t="s">
        <v>95</v>
      </c>
      <c r="E26" s="38">
        <v>7500</v>
      </c>
      <c r="F26" s="38">
        <v>7500</v>
      </c>
      <c r="G26" s="12">
        <f t="shared" si="0"/>
        <v>1</v>
      </c>
    </row>
    <row r="27" spans="1:7" x14ac:dyDescent="0.2">
      <c r="A27" s="4">
        <v>24</v>
      </c>
      <c r="B27" s="1" t="s">
        <v>57</v>
      </c>
      <c r="C27" s="38">
        <v>10000</v>
      </c>
      <c r="D27" s="17" t="s">
        <v>96</v>
      </c>
      <c r="E27" s="38">
        <f>5000+4889.1</f>
        <v>9889.1</v>
      </c>
      <c r="F27" s="38">
        <v>9889.1</v>
      </c>
      <c r="G27" s="12">
        <f t="shared" si="0"/>
        <v>1</v>
      </c>
    </row>
    <row r="28" spans="1:7" ht="25.5" x14ac:dyDescent="0.2">
      <c r="A28" s="4">
        <v>25</v>
      </c>
      <c r="B28" s="1" t="s">
        <v>58</v>
      </c>
      <c r="C28" s="38">
        <v>80000</v>
      </c>
      <c r="D28" s="17" t="s">
        <v>97</v>
      </c>
      <c r="E28" s="38">
        <v>80000</v>
      </c>
      <c r="F28" s="38">
        <v>80000</v>
      </c>
      <c r="G28" s="12">
        <f t="shared" si="0"/>
        <v>1</v>
      </c>
    </row>
    <row r="29" spans="1:7" ht="25.5" x14ac:dyDescent="0.2">
      <c r="A29" s="4">
        <v>26</v>
      </c>
      <c r="B29" s="1" t="s">
        <v>59</v>
      </c>
      <c r="C29" s="38">
        <v>65000</v>
      </c>
      <c r="D29" s="17" t="s">
        <v>98</v>
      </c>
      <c r="E29" s="38">
        <v>65000</v>
      </c>
      <c r="F29" s="38">
        <v>65000</v>
      </c>
      <c r="G29" s="12">
        <f t="shared" si="0"/>
        <v>1</v>
      </c>
    </row>
    <row r="30" spans="1:7" ht="25.5" x14ac:dyDescent="0.2">
      <c r="A30" s="4">
        <v>27</v>
      </c>
      <c r="B30" s="1" t="s">
        <v>60</v>
      </c>
      <c r="C30" s="38">
        <f>10000+20000</f>
        <v>30000</v>
      </c>
      <c r="D30" s="17" t="s">
        <v>251</v>
      </c>
      <c r="E30" s="38">
        <v>50000</v>
      </c>
      <c r="F30" s="38">
        <v>30000</v>
      </c>
      <c r="G30" s="12">
        <f t="shared" si="0"/>
        <v>0.6</v>
      </c>
    </row>
    <row r="31" spans="1:7" ht="25.5" x14ac:dyDescent="0.2">
      <c r="A31" s="4">
        <v>28</v>
      </c>
      <c r="B31" s="1" t="s">
        <v>61</v>
      </c>
      <c r="C31" s="38">
        <v>10000</v>
      </c>
      <c r="D31" s="17" t="s">
        <v>99</v>
      </c>
      <c r="E31" s="38">
        <v>10000</v>
      </c>
      <c r="F31" s="38">
        <v>10000</v>
      </c>
      <c r="G31" s="12">
        <f t="shared" si="0"/>
        <v>1</v>
      </c>
    </row>
    <row r="32" spans="1:7" x14ac:dyDescent="0.2">
      <c r="A32" s="4">
        <v>29</v>
      </c>
      <c r="B32" s="1" t="s">
        <v>62</v>
      </c>
      <c r="C32" s="38">
        <v>15000</v>
      </c>
      <c r="D32" s="17" t="s">
        <v>100</v>
      </c>
      <c r="E32" s="38">
        <v>14940</v>
      </c>
      <c r="F32" s="38">
        <v>14940</v>
      </c>
      <c r="G32" s="12">
        <f t="shared" si="0"/>
        <v>1</v>
      </c>
    </row>
    <row r="33" spans="1:7" ht="38.25" x14ac:dyDescent="0.2">
      <c r="A33" s="4">
        <v>30</v>
      </c>
      <c r="B33" s="1" t="s">
        <v>63</v>
      </c>
      <c r="C33" s="38">
        <v>15000</v>
      </c>
      <c r="D33" s="17" t="s">
        <v>101</v>
      </c>
      <c r="E33" s="38">
        <f>4600+10069.335</f>
        <v>14669.334999999999</v>
      </c>
      <c r="F33" s="38">
        <v>14669.334999999999</v>
      </c>
      <c r="G33" s="12">
        <f t="shared" si="0"/>
        <v>1</v>
      </c>
    </row>
    <row r="34" spans="1:7" ht="25.5" x14ac:dyDescent="0.2">
      <c r="A34" s="4">
        <v>31</v>
      </c>
      <c r="B34" s="1" t="s">
        <v>64</v>
      </c>
      <c r="C34" s="38">
        <v>45000</v>
      </c>
      <c r="D34" s="17" t="s">
        <v>102</v>
      </c>
      <c r="E34" s="38">
        <v>32505</v>
      </c>
      <c r="F34" s="38">
        <v>32505</v>
      </c>
      <c r="G34" s="12">
        <f t="shared" si="0"/>
        <v>1</v>
      </c>
    </row>
    <row r="35" spans="1:7" ht="25.5" x14ac:dyDescent="0.2">
      <c r="A35" s="4">
        <v>32</v>
      </c>
      <c r="B35" s="1" t="s">
        <v>65</v>
      </c>
      <c r="C35" s="38">
        <v>15000</v>
      </c>
      <c r="D35" s="17"/>
      <c r="E35" s="38">
        <v>14000</v>
      </c>
      <c r="F35" s="38">
        <v>14000</v>
      </c>
      <c r="G35" s="12">
        <f t="shared" si="0"/>
        <v>1</v>
      </c>
    </row>
    <row r="36" spans="1:7" ht="25.5" x14ac:dyDescent="0.2">
      <c r="A36" s="4">
        <v>33</v>
      </c>
      <c r="B36" s="1" t="s">
        <v>66</v>
      </c>
      <c r="C36" s="38">
        <v>50000</v>
      </c>
      <c r="D36" s="17" t="s">
        <v>103</v>
      </c>
      <c r="E36" s="38">
        <v>49392</v>
      </c>
      <c r="F36" s="38">
        <v>49392</v>
      </c>
      <c r="G36" s="12">
        <f t="shared" si="0"/>
        <v>1</v>
      </c>
    </row>
    <row r="37" spans="1:7" x14ac:dyDescent="0.2">
      <c r="A37" s="4">
        <v>34</v>
      </c>
      <c r="B37" s="1" t="s">
        <v>67</v>
      </c>
      <c r="C37" s="38">
        <v>26700</v>
      </c>
      <c r="D37" s="17" t="s">
        <v>252</v>
      </c>
      <c r="E37" s="38">
        <v>26320</v>
      </c>
      <c r="F37" s="38">
        <v>26320</v>
      </c>
      <c r="G37" s="12">
        <f t="shared" si="0"/>
        <v>1</v>
      </c>
    </row>
    <row r="38" spans="1:7" ht="25.5" x14ac:dyDescent="0.2">
      <c r="A38" s="4">
        <v>35</v>
      </c>
      <c r="B38" s="1" t="s">
        <v>68</v>
      </c>
      <c r="C38" s="38">
        <v>142000</v>
      </c>
      <c r="D38" s="17" t="s">
        <v>253</v>
      </c>
      <c r="E38" s="38">
        <v>122656.38</v>
      </c>
      <c r="F38" s="38">
        <v>122656.38</v>
      </c>
      <c r="G38" s="12">
        <f t="shared" si="0"/>
        <v>1</v>
      </c>
    </row>
    <row r="39" spans="1:7" ht="38.25" x14ac:dyDescent="0.2">
      <c r="A39" s="4">
        <v>36</v>
      </c>
      <c r="B39" s="1" t="s">
        <v>69</v>
      </c>
      <c r="C39" s="38">
        <v>410000</v>
      </c>
      <c r="D39" s="17" t="s">
        <v>104</v>
      </c>
      <c r="E39" s="38">
        <v>409594</v>
      </c>
      <c r="F39" s="38">
        <v>409594</v>
      </c>
      <c r="G39" s="12">
        <f t="shared" si="0"/>
        <v>1</v>
      </c>
    </row>
    <row r="40" spans="1:7" x14ac:dyDescent="0.2">
      <c r="A40" s="4">
        <v>37</v>
      </c>
      <c r="B40" s="1" t="s">
        <v>70</v>
      </c>
      <c r="C40" s="38">
        <v>55000</v>
      </c>
      <c r="D40" s="17" t="s">
        <v>105</v>
      </c>
      <c r="E40" s="38">
        <v>55000</v>
      </c>
      <c r="F40" s="38">
        <v>55000</v>
      </c>
      <c r="G40" s="12">
        <f t="shared" si="0"/>
        <v>1</v>
      </c>
    </row>
    <row r="41" spans="1:7" x14ac:dyDescent="0.2">
      <c r="A41" s="4">
        <v>38</v>
      </c>
      <c r="B41" s="1" t="s">
        <v>71</v>
      </c>
      <c r="C41" s="38">
        <v>35000</v>
      </c>
      <c r="D41" s="17" t="s">
        <v>106</v>
      </c>
      <c r="E41" s="38">
        <v>32882</v>
      </c>
      <c r="F41" s="38">
        <v>32882</v>
      </c>
      <c r="G41" s="12">
        <f t="shared" si="0"/>
        <v>1</v>
      </c>
    </row>
    <row r="42" spans="1:7" ht="25.5" x14ac:dyDescent="0.2">
      <c r="A42" s="4">
        <v>39</v>
      </c>
      <c r="B42" s="1" t="s">
        <v>72</v>
      </c>
      <c r="C42" s="38">
        <v>50000</v>
      </c>
      <c r="D42" s="17" t="s">
        <v>107</v>
      </c>
      <c r="E42" s="38">
        <f>10550+33882.75</f>
        <v>44432.75</v>
      </c>
      <c r="F42" s="38">
        <v>44432.75</v>
      </c>
      <c r="G42" s="12">
        <f t="shared" si="0"/>
        <v>1</v>
      </c>
    </row>
    <row r="43" spans="1:7" ht="25.5" x14ac:dyDescent="0.2">
      <c r="A43" s="4">
        <v>40</v>
      </c>
      <c r="B43" s="1" t="s">
        <v>73</v>
      </c>
      <c r="C43" s="38">
        <v>10000</v>
      </c>
      <c r="D43" s="17" t="s">
        <v>108</v>
      </c>
      <c r="E43" s="38">
        <v>9948.6</v>
      </c>
      <c r="F43" s="38">
        <v>9948.6</v>
      </c>
      <c r="G43" s="12">
        <f t="shared" si="0"/>
        <v>1</v>
      </c>
    </row>
    <row r="44" spans="1:7" x14ac:dyDescent="0.2">
      <c r="A44" s="4">
        <v>41</v>
      </c>
      <c r="B44" s="1" t="s">
        <v>74</v>
      </c>
      <c r="C44" s="38">
        <v>100000</v>
      </c>
      <c r="D44" s="17" t="s">
        <v>109</v>
      </c>
      <c r="E44" s="38">
        <v>94788</v>
      </c>
      <c r="F44" s="38">
        <v>75830.399999999994</v>
      </c>
      <c r="G44" s="12">
        <f t="shared" si="0"/>
        <v>0.79999999999999993</v>
      </c>
    </row>
    <row r="45" spans="1:7" x14ac:dyDescent="0.2">
      <c r="A45" s="4">
        <v>42</v>
      </c>
      <c r="B45" s="1" t="s">
        <v>75</v>
      </c>
      <c r="C45" s="38">
        <v>35000</v>
      </c>
      <c r="D45" s="17" t="s">
        <v>254</v>
      </c>
      <c r="E45" s="38">
        <v>35000</v>
      </c>
      <c r="F45" s="38">
        <v>35000</v>
      </c>
      <c r="G45" s="12">
        <f t="shared" si="0"/>
        <v>1</v>
      </c>
    </row>
    <row r="46" spans="1:7" ht="25.5" x14ac:dyDescent="0.2">
      <c r="A46" s="4">
        <v>43</v>
      </c>
      <c r="B46" s="1" t="s">
        <v>76</v>
      </c>
      <c r="C46" s="38">
        <v>48000</v>
      </c>
      <c r="D46" s="17" t="s">
        <v>255</v>
      </c>
      <c r="E46" s="38">
        <v>47784</v>
      </c>
      <c r="F46" s="38">
        <v>47784</v>
      </c>
      <c r="G46" s="12">
        <f t="shared" si="0"/>
        <v>1</v>
      </c>
    </row>
    <row r="47" spans="1:7" ht="25.5" x14ac:dyDescent="0.2">
      <c r="A47" s="4">
        <v>44</v>
      </c>
      <c r="B47" s="1" t="s">
        <v>77</v>
      </c>
      <c r="C47" s="38">
        <v>150000</v>
      </c>
      <c r="D47" s="17" t="s">
        <v>256</v>
      </c>
      <c r="E47" s="38">
        <v>148500</v>
      </c>
      <c r="F47" s="38">
        <v>148500</v>
      </c>
      <c r="G47" s="12">
        <f t="shared" si="0"/>
        <v>1</v>
      </c>
    </row>
    <row r="48" spans="1:7" ht="25.5" x14ac:dyDescent="0.2">
      <c r="A48" s="4">
        <v>45</v>
      </c>
      <c r="B48" s="1" t="s">
        <v>78</v>
      </c>
      <c r="C48" s="38">
        <v>45000</v>
      </c>
      <c r="D48" s="17" t="s">
        <v>255</v>
      </c>
      <c r="E48" s="38">
        <v>45000</v>
      </c>
      <c r="F48" s="38">
        <v>45000</v>
      </c>
      <c r="G48" s="12">
        <f t="shared" si="0"/>
        <v>1</v>
      </c>
    </row>
    <row r="49" spans="1:7" x14ac:dyDescent="0.2">
      <c r="A49" s="4">
        <v>46</v>
      </c>
      <c r="B49" s="1" t="s">
        <v>79</v>
      </c>
      <c r="C49" s="38">
        <v>20000</v>
      </c>
      <c r="D49" s="17" t="s">
        <v>225</v>
      </c>
      <c r="E49" s="38">
        <v>20000</v>
      </c>
      <c r="F49" s="38">
        <v>20000</v>
      </c>
      <c r="G49" s="12">
        <f t="shared" si="0"/>
        <v>1</v>
      </c>
    </row>
    <row r="50" spans="1:7" ht="25.5" x14ac:dyDescent="0.2">
      <c r="A50" s="4">
        <v>47</v>
      </c>
      <c r="B50" s="1" t="s">
        <v>80</v>
      </c>
      <c r="C50" s="38">
        <v>85000</v>
      </c>
      <c r="D50" s="17" t="s">
        <v>9</v>
      </c>
      <c r="E50" s="38">
        <v>84800</v>
      </c>
      <c r="F50" s="38">
        <v>84800</v>
      </c>
      <c r="G50" s="12">
        <f t="shared" si="0"/>
        <v>1</v>
      </c>
    </row>
    <row r="51" spans="1:7" x14ac:dyDescent="0.2">
      <c r="A51" s="4"/>
      <c r="B51" s="1" t="s">
        <v>11</v>
      </c>
      <c r="C51" s="2">
        <f>SUM(C4:C50)</f>
        <v>6185846.7999999998</v>
      </c>
      <c r="D51" s="3">
        <f>SUM(D4:D50)</f>
        <v>0</v>
      </c>
      <c r="E51" s="53">
        <f>SUM(E4:E50)</f>
        <v>5552113.6840000004</v>
      </c>
      <c r="F51" s="53">
        <f>SUM(F4:F50)</f>
        <v>5308991.2429999998</v>
      </c>
      <c r="G51" s="12">
        <f t="shared" si="0"/>
        <v>0.95621083161524101</v>
      </c>
    </row>
    <row r="52" spans="1:7" x14ac:dyDescent="0.2">
      <c r="A52" s="62" t="s">
        <v>12</v>
      </c>
      <c r="B52" s="63"/>
      <c r="C52" s="63"/>
      <c r="D52" s="63"/>
      <c r="E52" s="63"/>
      <c r="F52" s="63"/>
      <c r="G52" s="64"/>
    </row>
    <row r="53" spans="1:7" ht="25.5" x14ac:dyDescent="0.2">
      <c r="A53" s="4">
        <v>1</v>
      </c>
      <c r="B53" s="1" t="s">
        <v>110</v>
      </c>
      <c r="C53" s="20">
        <v>80000</v>
      </c>
      <c r="D53" s="23" t="s">
        <v>135</v>
      </c>
      <c r="E53" s="22">
        <v>75911.58</v>
      </c>
      <c r="F53" s="5">
        <v>73934.370999999999</v>
      </c>
      <c r="G53" s="12">
        <f>+F53/E53</f>
        <v>0.97395378939550459</v>
      </c>
    </row>
    <row r="54" spans="1:7" x14ac:dyDescent="0.2">
      <c r="A54" s="15">
        <v>2</v>
      </c>
      <c r="B54" s="1" t="s">
        <v>111</v>
      </c>
      <c r="C54" s="20">
        <v>10621</v>
      </c>
      <c r="D54" s="23" t="s">
        <v>136</v>
      </c>
      <c r="E54" s="20">
        <v>10621</v>
      </c>
      <c r="F54" s="5">
        <v>10621</v>
      </c>
      <c r="G54" s="12">
        <f t="shared" ref="G54:G78" si="1">+F54/E54</f>
        <v>1</v>
      </c>
    </row>
    <row r="55" spans="1:7" x14ac:dyDescent="0.2">
      <c r="A55" s="4">
        <v>3</v>
      </c>
      <c r="B55" s="1" t="s">
        <v>112</v>
      </c>
      <c r="C55" s="20">
        <v>246023.2</v>
      </c>
      <c r="D55" s="23" t="s">
        <v>137</v>
      </c>
      <c r="E55" s="22">
        <v>496023.14600000001</v>
      </c>
      <c r="F55" s="5">
        <v>240330.24599999998</v>
      </c>
      <c r="G55" s="12">
        <f t="shared" si="1"/>
        <v>0.48451417627999155</v>
      </c>
    </row>
    <row r="56" spans="1:7" x14ac:dyDescent="0.2">
      <c r="A56" s="15">
        <v>4</v>
      </c>
      <c r="B56" s="1" t="s">
        <v>113</v>
      </c>
      <c r="C56" s="21">
        <v>200000</v>
      </c>
      <c r="D56" s="23" t="s">
        <v>138</v>
      </c>
      <c r="E56" s="22">
        <v>214550</v>
      </c>
      <c r="F56" s="5">
        <v>193502.47399999999</v>
      </c>
      <c r="G56" s="12">
        <f t="shared" si="1"/>
        <v>0.90189920298298754</v>
      </c>
    </row>
    <row r="57" spans="1:7" x14ac:dyDescent="0.2">
      <c r="A57" s="4">
        <v>5</v>
      </c>
      <c r="B57" s="1" t="s">
        <v>114</v>
      </c>
      <c r="C57" s="20">
        <v>300000</v>
      </c>
      <c r="D57" s="23" t="s">
        <v>18</v>
      </c>
      <c r="E57" s="22">
        <v>293856.42</v>
      </c>
      <c r="F57" s="5">
        <v>286721.99</v>
      </c>
      <c r="G57" s="12">
        <f t="shared" si="1"/>
        <v>0.97572137440454765</v>
      </c>
    </row>
    <row r="58" spans="1:7" ht="25.5" x14ac:dyDescent="0.2">
      <c r="A58" s="15">
        <v>6</v>
      </c>
      <c r="B58" s="1" t="s">
        <v>115</v>
      </c>
      <c r="C58" s="20">
        <v>200000</v>
      </c>
      <c r="D58" s="23" t="s">
        <v>139</v>
      </c>
      <c r="E58" s="22">
        <v>192440.39600000001</v>
      </c>
      <c r="F58" s="5">
        <v>189203.02200000003</v>
      </c>
      <c r="G58" s="12">
        <f t="shared" si="1"/>
        <v>0.9831772638838262</v>
      </c>
    </row>
    <row r="59" spans="1:7" x14ac:dyDescent="0.2">
      <c r="A59" s="4">
        <v>7</v>
      </c>
      <c r="B59" s="1" t="s">
        <v>116</v>
      </c>
      <c r="C59" s="20">
        <v>50000</v>
      </c>
      <c r="D59" s="23"/>
      <c r="E59" s="22"/>
      <c r="F59" s="5">
        <v>0</v>
      </c>
      <c r="G59" s="12"/>
    </row>
    <row r="60" spans="1:7" x14ac:dyDescent="0.2">
      <c r="A60" s="15">
        <v>8</v>
      </c>
      <c r="B60" s="1" t="s">
        <v>117</v>
      </c>
      <c r="C60" s="20">
        <v>250000</v>
      </c>
      <c r="D60" s="23" t="s">
        <v>135</v>
      </c>
      <c r="E60" s="22">
        <v>241963.70199999999</v>
      </c>
      <c r="F60" s="5">
        <v>171002.198</v>
      </c>
      <c r="G60" s="12">
        <f t="shared" si="1"/>
        <v>0.70672665605025342</v>
      </c>
    </row>
    <row r="61" spans="1:7" ht="25.5" x14ac:dyDescent="0.2">
      <c r="A61" s="4">
        <v>9</v>
      </c>
      <c r="B61" s="1" t="s">
        <v>118</v>
      </c>
      <c r="C61" s="20">
        <v>150000</v>
      </c>
      <c r="D61" s="23" t="s">
        <v>258</v>
      </c>
      <c r="E61" s="22">
        <v>149175.50899999999</v>
      </c>
      <c r="F61" s="5">
        <v>145267.91800000001</v>
      </c>
      <c r="G61" s="12">
        <f t="shared" si="1"/>
        <v>0.97380541198622628</v>
      </c>
    </row>
    <row r="62" spans="1:7" ht="25.5" x14ac:dyDescent="0.2">
      <c r="A62" s="15">
        <v>10</v>
      </c>
      <c r="B62" s="1" t="s">
        <v>119</v>
      </c>
      <c r="C62" s="20">
        <v>200000</v>
      </c>
      <c r="D62" s="23" t="s">
        <v>140</v>
      </c>
      <c r="E62" s="22">
        <v>358498</v>
      </c>
      <c r="F62" s="5">
        <v>192627.11600000001</v>
      </c>
      <c r="G62" s="12">
        <f t="shared" si="1"/>
        <v>0.53731712868691039</v>
      </c>
    </row>
    <row r="63" spans="1:7" x14ac:dyDescent="0.2">
      <c r="A63" s="4">
        <v>11</v>
      </c>
      <c r="B63" s="1" t="s">
        <v>120</v>
      </c>
      <c r="C63" s="20">
        <v>300000</v>
      </c>
      <c r="D63" s="23" t="s">
        <v>141</v>
      </c>
      <c r="E63" s="22">
        <v>296792.277</v>
      </c>
      <c r="F63" s="5">
        <v>284192.20029999997</v>
      </c>
      <c r="G63" s="12">
        <f t="shared" si="1"/>
        <v>0.95754580669226774</v>
      </c>
    </row>
    <row r="64" spans="1:7" x14ac:dyDescent="0.2">
      <c r="A64" s="15">
        <v>12</v>
      </c>
      <c r="B64" s="1" t="s">
        <v>121</v>
      </c>
      <c r="C64" s="20">
        <f>45000+180000</f>
        <v>225000</v>
      </c>
      <c r="D64" s="23" t="s">
        <v>142</v>
      </c>
      <c r="E64" s="22">
        <v>214550</v>
      </c>
      <c r="F64" s="5">
        <v>199391.35799999998</v>
      </c>
      <c r="G64" s="12">
        <f t="shared" si="1"/>
        <v>0.92934680960149141</v>
      </c>
    </row>
    <row r="65" spans="1:7" x14ac:dyDescent="0.2">
      <c r="A65" s="4">
        <v>13</v>
      </c>
      <c r="B65" s="1" t="s">
        <v>122</v>
      </c>
      <c r="C65" s="20">
        <v>10450</v>
      </c>
      <c r="D65" s="23" t="s">
        <v>142</v>
      </c>
      <c r="E65" s="22">
        <v>10450</v>
      </c>
      <c r="F65" s="5">
        <v>10450</v>
      </c>
      <c r="G65" s="12">
        <f t="shared" si="1"/>
        <v>1</v>
      </c>
    </row>
    <row r="66" spans="1:7" x14ac:dyDescent="0.2">
      <c r="A66" s="15">
        <v>14</v>
      </c>
      <c r="B66" s="1" t="s">
        <v>123</v>
      </c>
      <c r="C66" s="20">
        <f>350000+200000</f>
        <v>550000</v>
      </c>
      <c r="D66" s="23" t="s">
        <v>143</v>
      </c>
      <c r="E66" s="22">
        <v>535370.92299999995</v>
      </c>
      <c r="F66" s="5">
        <v>525814.21299999999</v>
      </c>
      <c r="G66" s="12">
        <f t="shared" si="1"/>
        <v>0.98214936674848152</v>
      </c>
    </row>
    <row r="67" spans="1:7" ht="25.5" x14ac:dyDescent="0.2">
      <c r="A67" s="4">
        <v>15</v>
      </c>
      <c r="B67" s="1" t="s">
        <v>124</v>
      </c>
      <c r="C67" s="20">
        <v>92000</v>
      </c>
      <c r="D67" s="23" t="s">
        <v>259</v>
      </c>
      <c r="E67" s="22">
        <v>90270.22</v>
      </c>
      <c r="F67" s="5">
        <v>87919.024000000005</v>
      </c>
      <c r="G67" s="12">
        <f t="shared" si="1"/>
        <v>0.97395380226169825</v>
      </c>
    </row>
    <row r="68" spans="1:7" x14ac:dyDescent="0.2">
      <c r="A68" s="15">
        <v>16</v>
      </c>
      <c r="B68" s="1" t="s">
        <v>125</v>
      </c>
      <c r="C68" s="20">
        <v>120000</v>
      </c>
      <c r="D68" s="23" t="s">
        <v>144</v>
      </c>
      <c r="E68" s="22">
        <v>119660</v>
      </c>
      <c r="F68" s="5">
        <v>116198.814</v>
      </c>
      <c r="G68" s="12">
        <f t="shared" si="1"/>
        <v>0.9710748286812636</v>
      </c>
    </row>
    <row r="69" spans="1:7" ht="25.5" x14ac:dyDescent="0.2">
      <c r="A69" s="4">
        <v>17</v>
      </c>
      <c r="B69" s="1" t="s">
        <v>126</v>
      </c>
      <c r="C69" s="20">
        <f>50000+30000</f>
        <v>80000</v>
      </c>
      <c r="D69" s="20" t="s">
        <v>18</v>
      </c>
      <c r="E69" s="20">
        <v>79599.032000000007</v>
      </c>
      <c r="F69" s="5">
        <v>77525.78</v>
      </c>
      <c r="G69" s="12">
        <f t="shared" si="1"/>
        <v>0.97395380386032826</v>
      </c>
    </row>
    <row r="70" spans="1:7" x14ac:dyDescent="0.2">
      <c r="A70" s="15">
        <v>18</v>
      </c>
      <c r="B70" s="1" t="s">
        <v>127</v>
      </c>
      <c r="C70" s="20">
        <v>100000</v>
      </c>
      <c r="D70" s="39" t="s">
        <v>260</v>
      </c>
      <c r="E70" s="20">
        <v>99980.2</v>
      </c>
      <c r="F70" s="5">
        <v>95640.028000000006</v>
      </c>
      <c r="G70" s="12">
        <f t="shared" si="1"/>
        <v>0.9565896847575821</v>
      </c>
    </row>
    <row r="71" spans="1:7" ht="25.5" x14ac:dyDescent="0.2">
      <c r="A71" s="4">
        <v>19</v>
      </c>
      <c r="B71" s="13" t="s">
        <v>128</v>
      </c>
      <c r="C71" s="20">
        <v>28000</v>
      </c>
      <c r="D71" s="23" t="s">
        <v>145</v>
      </c>
      <c r="E71" s="22">
        <v>28000</v>
      </c>
      <c r="F71" s="5">
        <v>28000</v>
      </c>
      <c r="G71" s="12">
        <f t="shared" si="1"/>
        <v>1</v>
      </c>
    </row>
    <row r="72" spans="1:7" ht="25.5" x14ac:dyDescent="0.2">
      <c r="A72" s="15">
        <v>20</v>
      </c>
      <c r="B72" s="13" t="s">
        <v>129</v>
      </c>
      <c r="C72" s="20">
        <v>10000</v>
      </c>
      <c r="D72" s="23" t="s">
        <v>146</v>
      </c>
      <c r="E72" s="22">
        <v>9996.0020000000004</v>
      </c>
      <c r="F72" s="5">
        <v>9996.0020000000004</v>
      </c>
      <c r="G72" s="12">
        <f t="shared" si="1"/>
        <v>1</v>
      </c>
    </row>
    <row r="73" spans="1:7" x14ac:dyDescent="0.2">
      <c r="A73" s="4">
        <v>21</v>
      </c>
      <c r="B73" s="13" t="s">
        <v>130</v>
      </c>
      <c r="C73" s="20">
        <v>10000</v>
      </c>
      <c r="D73" s="23" t="s">
        <v>101</v>
      </c>
      <c r="E73" s="22">
        <v>10000</v>
      </c>
      <c r="F73" s="5">
        <v>10000</v>
      </c>
      <c r="G73" s="12">
        <f t="shared" si="1"/>
        <v>1</v>
      </c>
    </row>
    <row r="74" spans="1:7" x14ac:dyDescent="0.2">
      <c r="A74" s="15">
        <v>22</v>
      </c>
      <c r="B74" s="13" t="s">
        <v>131</v>
      </c>
      <c r="C74" s="20">
        <v>250000</v>
      </c>
      <c r="D74" s="23" t="s">
        <v>142</v>
      </c>
      <c r="E74" s="22">
        <v>249850</v>
      </c>
      <c r="F74" s="5">
        <v>243993.514</v>
      </c>
      <c r="G74" s="12">
        <f t="shared" si="1"/>
        <v>0.97655999199519705</v>
      </c>
    </row>
    <row r="75" spans="1:7" ht="25.5" x14ac:dyDescent="0.2">
      <c r="A75" s="4">
        <v>23</v>
      </c>
      <c r="B75" s="13" t="s">
        <v>132</v>
      </c>
      <c r="C75" s="20">
        <v>100000</v>
      </c>
      <c r="D75" s="23" t="s">
        <v>147</v>
      </c>
      <c r="E75" s="22">
        <v>98060.574999999997</v>
      </c>
      <c r="F75" s="5">
        <v>96427.296000000002</v>
      </c>
      <c r="G75" s="12">
        <f t="shared" si="1"/>
        <v>0.98334418291958825</v>
      </c>
    </row>
    <row r="76" spans="1:7" x14ac:dyDescent="0.2">
      <c r="A76" s="15">
        <v>24</v>
      </c>
      <c r="B76" s="13" t="s">
        <v>133</v>
      </c>
      <c r="C76" s="20">
        <v>172500</v>
      </c>
      <c r="D76" s="23" t="s">
        <v>9</v>
      </c>
      <c r="E76" s="22">
        <f>149398.878+22500</f>
        <v>171898.878</v>
      </c>
      <c r="F76" s="5">
        <v>168401.96900000001</v>
      </c>
      <c r="G76" s="12">
        <f t="shared" si="1"/>
        <v>0.97965717379493322</v>
      </c>
    </row>
    <row r="77" spans="1:7" ht="25.5" x14ac:dyDescent="0.2">
      <c r="A77" s="4">
        <v>25</v>
      </c>
      <c r="B77" s="13" t="s">
        <v>134</v>
      </c>
      <c r="C77" s="20">
        <v>140000</v>
      </c>
      <c r="D77" s="23"/>
      <c r="E77" s="22"/>
      <c r="F77" s="5">
        <v>0</v>
      </c>
      <c r="G77" s="12"/>
    </row>
    <row r="78" spans="1:7" x14ac:dyDescent="0.2">
      <c r="A78" s="15"/>
      <c r="B78" s="1" t="s">
        <v>11</v>
      </c>
      <c r="C78" s="54">
        <f>SUM(C53:C77)</f>
        <v>3874594.2</v>
      </c>
      <c r="D78" s="55">
        <f>SUM(D53:D77)</f>
        <v>0</v>
      </c>
      <c r="E78" s="56">
        <f>SUM(E53:E77)</f>
        <v>4047517.8600000008</v>
      </c>
      <c r="F78" s="56">
        <f>SUM(F53:F77)</f>
        <v>3457160.5332999998</v>
      </c>
      <c r="G78" s="12">
        <f t="shared" si="1"/>
        <v>0.85414336709066407</v>
      </c>
    </row>
    <row r="79" spans="1:7" ht="38.25" x14ac:dyDescent="0.2">
      <c r="A79" s="51" t="s">
        <v>13</v>
      </c>
      <c r="B79" s="51" t="s">
        <v>1</v>
      </c>
      <c r="C79" s="52" t="s">
        <v>81</v>
      </c>
      <c r="D79" s="51" t="s">
        <v>2</v>
      </c>
      <c r="E79" s="57" t="s">
        <v>3</v>
      </c>
      <c r="F79" s="57" t="s">
        <v>4</v>
      </c>
      <c r="G79" s="51" t="s">
        <v>5</v>
      </c>
    </row>
    <row r="80" spans="1:7" x14ac:dyDescent="0.2">
      <c r="A80" s="65" t="s">
        <v>14</v>
      </c>
      <c r="B80" s="65"/>
      <c r="C80" s="65"/>
      <c r="D80" s="65"/>
      <c r="E80" s="65"/>
      <c r="F80" s="65"/>
      <c r="G80" s="65"/>
    </row>
    <row r="81" spans="1:7" ht="25.5" x14ac:dyDescent="0.2">
      <c r="A81" s="33">
        <v>1</v>
      </c>
      <c r="B81" s="24" t="s">
        <v>23</v>
      </c>
      <c r="C81" s="27">
        <v>280000</v>
      </c>
      <c r="D81" s="6" t="s">
        <v>162</v>
      </c>
      <c r="E81" s="20">
        <v>280000</v>
      </c>
      <c r="F81" s="5">
        <v>224000</v>
      </c>
      <c r="G81" s="12">
        <f>+F81/E81</f>
        <v>0.8</v>
      </c>
    </row>
    <row r="82" spans="1:7" x14ac:dyDescent="0.2">
      <c r="A82" s="33">
        <v>2</v>
      </c>
      <c r="B82" s="25" t="s">
        <v>22</v>
      </c>
      <c r="C82" s="28">
        <v>60000</v>
      </c>
      <c r="D82" s="7" t="s">
        <v>163</v>
      </c>
      <c r="E82" s="31">
        <v>59400</v>
      </c>
      <c r="F82" s="5">
        <v>17820</v>
      </c>
      <c r="G82" s="12">
        <f t="shared" ref="G82:G101" si="2">+F82/E82</f>
        <v>0.3</v>
      </c>
    </row>
    <row r="83" spans="1:7" x14ac:dyDescent="0.2">
      <c r="A83" s="33">
        <v>3</v>
      </c>
      <c r="B83" s="25" t="s">
        <v>148</v>
      </c>
      <c r="C83" s="28">
        <v>68800.600000000006</v>
      </c>
      <c r="D83" s="7"/>
      <c r="E83" s="28"/>
      <c r="F83" s="5">
        <v>0</v>
      </c>
      <c r="G83" s="12"/>
    </row>
    <row r="84" spans="1:7" ht="15.75" x14ac:dyDescent="0.2">
      <c r="A84" s="33">
        <v>4</v>
      </c>
      <c r="B84" s="1" t="s">
        <v>20</v>
      </c>
      <c r="C84" s="27">
        <v>219305.4</v>
      </c>
      <c r="D84" s="32" t="s">
        <v>21</v>
      </c>
      <c r="E84" s="20">
        <v>419305.33199999999</v>
      </c>
      <c r="F84" s="5">
        <v>198686.42800000001</v>
      </c>
      <c r="G84" s="12">
        <f t="shared" si="2"/>
        <v>0.47384665263450554</v>
      </c>
    </row>
    <row r="85" spans="1:7" ht="25.5" x14ac:dyDescent="0.2">
      <c r="A85" s="33">
        <v>5</v>
      </c>
      <c r="B85" s="13" t="s">
        <v>15</v>
      </c>
      <c r="C85" s="29">
        <v>795472.8</v>
      </c>
      <c r="D85" s="7"/>
      <c r="E85" s="29">
        <v>774602.7209999999</v>
      </c>
      <c r="F85" s="5">
        <v>562055.44669999997</v>
      </c>
      <c r="G85" s="12"/>
    </row>
    <row r="86" spans="1:7" x14ac:dyDescent="0.2">
      <c r="A86" s="33">
        <v>6</v>
      </c>
      <c r="B86" s="26" t="s">
        <v>16</v>
      </c>
      <c r="C86" s="27">
        <v>150000</v>
      </c>
      <c r="D86" s="6" t="s">
        <v>9</v>
      </c>
      <c r="E86" s="20">
        <v>150000</v>
      </c>
      <c r="F86" s="5">
        <v>150000</v>
      </c>
      <c r="G86" s="12">
        <f t="shared" si="2"/>
        <v>1</v>
      </c>
    </row>
    <row r="87" spans="1:7" ht="25.5" x14ac:dyDescent="0.2">
      <c r="A87" s="33">
        <v>7</v>
      </c>
      <c r="B87" s="1" t="s">
        <v>149</v>
      </c>
      <c r="C87" s="21">
        <v>200000</v>
      </c>
      <c r="D87" s="7" t="s">
        <v>142</v>
      </c>
      <c r="E87" s="20">
        <v>200000</v>
      </c>
      <c r="F87" s="5">
        <v>192317.31</v>
      </c>
      <c r="G87" s="12"/>
    </row>
    <row r="88" spans="1:7" x14ac:dyDescent="0.2">
      <c r="A88" s="33">
        <v>8</v>
      </c>
      <c r="B88" s="1" t="s">
        <v>17</v>
      </c>
      <c r="C88" s="29">
        <v>113650</v>
      </c>
      <c r="D88" s="7" t="s">
        <v>264</v>
      </c>
      <c r="E88" s="20">
        <v>133650</v>
      </c>
      <c r="F88" s="5">
        <v>110401.25</v>
      </c>
      <c r="G88" s="12">
        <f t="shared" si="2"/>
        <v>0.82604751215862326</v>
      </c>
    </row>
    <row r="89" spans="1:7" ht="25.5" x14ac:dyDescent="0.2">
      <c r="A89" s="33">
        <v>9</v>
      </c>
      <c r="B89" s="1" t="s">
        <v>150</v>
      </c>
      <c r="C89" s="29">
        <v>280000</v>
      </c>
      <c r="D89" s="6" t="s">
        <v>164</v>
      </c>
      <c r="E89" s="20">
        <v>257246.424</v>
      </c>
      <c r="F89" s="5">
        <v>252779.565</v>
      </c>
      <c r="G89" s="12">
        <f t="shared" si="2"/>
        <v>0.98263587524155438</v>
      </c>
    </row>
    <row r="90" spans="1:7" ht="25.5" x14ac:dyDescent="0.2">
      <c r="A90" s="33">
        <v>10</v>
      </c>
      <c r="B90" s="1" t="s">
        <v>151</v>
      </c>
      <c r="C90" s="29">
        <v>250000</v>
      </c>
      <c r="D90" s="6" t="s">
        <v>165</v>
      </c>
      <c r="E90" s="20">
        <v>235428.48199999999</v>
      </c>
      <c r="F90" s="5">
        <v>231479.38400000002</v>
      </c>
      <c r="G90" s="12">
        <f t="shared" si="2"/>
        <v>0.98322591231761003</v>
      </c>
    </row>
    <row r="91" spans="1:7" ht="25.5" x14ac:dyDescent="0.2">
      <c r="A91" s="33">
        <v>11</v>
      </c>
      <c r="B91" s="1" t="s">
        <v>152</v>
      </c>
      <c r="C91" s="27">
        <v>80000</v>
      </c>
      <c r="D91" s="6" t="s">
        <v>261</v>
      </c>
      <c r="E91" s="27">
        <v>80000</v>
      </c>
      <c r="F91" s="5">
        <v>75749.205000000002</v>
      </c>
      <c r="G91" s="12"/>
    </row>
    <row r="92" spans="1:7" x14ac:dyDescent="0.2">
      <c r="A92" s="33">
        <v>12</v>
      </c>
      <c r="B92" s="1" t="s">
        <v>153</v>
      </c>
      <c r="C92" s="29">
        <v>73200</v>
      </c>
      <c r="D92" s="7" t="s">
        <v>166</v>
      </c>
      <c r="E92" s="20">
        <v>73194</v>
      </c>
      <c r="F92" s="5">
        <v>73106.167000000001</v>
      </c>
      <c r="G92" s="12">
        <f t="shared" si="2"/>
        <v>0.99879999726753566</v>
      </c>
    </row>
    <row r="93" spans="1:7" ht="38.25" x14ac:dyDescent="0.2">
      <c r="A93" s="33">
        <v>13</v>
      </c>
      <c r="B93" s="1" t="s">
        <v>154</v>
      </c>
      <c r="C93" s="30">
        <v>500000</v>
      </c>
      <c r="D93" s="6" t="s">
        <v>167</v>
      </c>
      <c r="E93" s="20">
        <v>498980</v>
      </c>
      <c r="F93" s="5">
        <v>477622.99299999996</v>
      </c>
      <c r="G93" s="12">
        <f t="shared" si="2"/>
        <v>0.95719867128943037</v>
      </c>
    </row>
    <row r="94" spans="1:7" ht="25.5" x14ac:dyDescent="0.2">
      <c r="A94" s="33">
        <v>14</v>
      </c>
      <c r="B94" s="1" t="s">
        <v>19</v>
      </c>
      <c r="C94" s="30">
        <v>60000</v>
      </c>
      <c r="D94" s="6" t="s">
        <v>262</v>
      </c>
      <c r="E94" s="20"/>
      <c r="F94" s="5">
        <v>0</v>
      </c>
      <c r="G94" s="12"/>
    </row>
    <row r="95" spans="1:7" ht="25.5" x14ac:dyDescent="0.2">
      <c r="A95" s="33">
        <v>15</v>
      </c>
      <c r="B95" s="1" t="s">
        <v>155</v>
      </c>
      <c r="C95" s="29">
        <v>60000</v>
      </c>
      <c r="D95" s="6" t="s">
        <v>168</v>
      </c>
      <c r="E95" s="20">
        <v>51480</v>
      </c>
      <c r="F95" s="5">
        <v>36036</v>
      </c>
      <c r="G95" s="12">
        <f t="shared" si="2"/>
        <v>0.7</v>
      </c>
    </row>
    <row r="96" spans="1:7" ht="25.5" x14ac:dyDescent="0.2">
      <c r="A96" s="33">
        <v>16</v>
      </c>
      <c r="B96" s="1" t="s">
        <v>156</v>
      </c>
      <c r="C96" s="29">
        <v>350000</v>
      </c>
      <c r="D96" s="6" t="s">
        <v>147</v>
      </c>
      <c r="E96" s="20">
        <v>345500</v>
      </c>
      <c r="F96" s="5">
        <v>323728.47899999999</v>
      </c>
      <c r="G96" s="12">
        <f t="shared" si="2"/>
        <v>0.93698546743849487</v>
      </c>
    </row>
    <row r="97" spans="1:7" ht="25.5" x14ac:dyDescent="0.2">
      <c r="A97" s="33">
        <v>17</v>
      </c>
      <c r="B97" s="1" t="s">
        <v>157</v>
      </c>
      <c r="C97" s="27">
        <f>44000+40000</f>
        <v>84000</v>
      </c>
      <c r="D97" s="6" t="s">
        <v>263</v>
      </c>
      <c r="E97" s="20">
        <v>83487.222999999998</v>
      </c>
      <c r="F97" s="5">
        <v>63726.716</v>
      </c>
      <c r="G97" s="12"/>
    </row>
    <row r="98" spans="1:7" x14ac:dyDescent="0.2">
      <c r="A98" s="33">
        <v>18</v>
      </c>
      <c r="B98" s="1" t="s">
        <v>158</v>
      </c>
      <c r="C98" s="30">
        <v>540000</v>
      </c>
      <c r="D98" s="6" t="s">
        <v>169</v>
      </c>
      <c r="E98" s="20">
        <v>539800.397</v>
      </c>
      <c r="F98" s="5">
        <v>517227.01699999999</v>
      </c>
      <c r="G98" s="12">
        <f t="shared" si="2"/>
        <v>0.95818198703547819</v>
      </c>
    </row>
    <row r="99" spans="1:7" ht="25.5" x14ac:dyDescent="0.2">
      <c r="A99" s="33">
        <v>19</v>
      </c>
      <c r="B99" s="1" t="s">
        <v>159</v>
      </c>
      <c r="C99" s="30">
        <v>125000</v>
      </c>
      <c r="D99" s="6" t="s">
        <v>9</v>
      </c>
      <c r="E99" s="20">
        <v>124952.94500000001</v>
      </c>
      <c r="F99" s="5">
        <v>117315.605</v>
      </c>
      <c r="G99" s="12">
        <f t="shared" si="2"/>
        <v>0.93887827133646184</v>
      </c>
    </row>
    <row r="100" spans="1:7" ht="25.5" x14ac:dyDescent="0.2">
      <c r="A100" s="33">
        <v>20</v>
      </c>
      <c r="B100" s="1" t="s">
        <v>160</v>
      </c>
      <c r="C100" s="30">
        <v>244000</v>
      </c>
      <c r="D100" s="6" t="s">
        <v>35</v>
      </c>
      <c r="E100" s="20"/>
      <c r="F100" s="5">
        <v>191434.948</v>
      </c>
      <c r="G100" s="12"/>
    </row>
    <row r="101" spans="1:7" x14ac:dyDescent="0.2">
      <c r="A101" s="33">
        <v>21</v>
      </c>
      <c r="B101" s="1" t="s">
        <v>161</v>
      </c>
      <c r="C101" s="27">
        <v>67500</v>
      </c>
      <c r="D101" s="6" t="s">
        <v>170</v>
      </c>
      <c r="E101" s="20">
        <v>66901.679999999993</v>
      </c>
      <c r="F101" s="5">
        <v>66901.679999999993</v>
      </c>
      <c r="G101" s="12">
        <f t="shared" si="2"/>
        <v>1</v>
      </c>
    </row>
    <row r="102" spans="1:7" x14ac:dyDescent="0.2">
      <c r="A102" s="33"/>
      <c r="B102" s="1" t="s">
        <v>11</v>
      </c>
      <c r="C102" s="66">
        <f>SUM(C81:C101)</f>
        <v>4600928.8</v>
      </c>
      <c r="D102" s="16"/>
      <c r="E102" s="67">
        <f>SUM(E81:E101)</f>
        <v>4373929.2039999999</v>
      </c>
      <c r="F102" s="67">
        <f>SUM(F81:F101)</f>
        <v>3882388.1936999997</v>
      </c>
      <c r="G102" s="68">
        <f>+F102/C102</f>
        <v>0.84382705372445665</v>
      </c>
    </row>
    <row r="103" spans="1:7" ht="38.25" x14ac:dyDescent="0.2">
      <c r="A103" s="8" t="s">
        <v>13</v>
      </c>
      <c r="B103" s="8" t="s">
        <v>1</v>
      </c>
      <c r="C103" s="9" t="s">
        <v>81</v>
      </c>
      <c r="D103" s="8" t="s">
        <v>2</v>
      </c>
      <c r="E103" s="18" t="s">
        <v>3</v>
      </c>
      <c r="F103" s="18" t="s">
        <v>4</v>
      </c>
      <c r="G103" s="8" t="s">
        <v>5</v>
      </c>
    </row>
    <row r="104" spans="1:7" x14ac:dyDescent="0.2">
      <c r="A104" s="69" t="s">
        <v>24</v>
      </c>
      <c r="B104" s="70"/>
      <c r="C104" s="70"/>
      <c r="D104" s="70"/>
      <c r="E104" s="70"/>
      <c r="F104" s="70"/>
      <c r="G104" s="71"/>
    </row>
    <row r="105" spans="1:7" x14ac:dyDescent="0.2">
      <c r="A105" s="10">
        <v>1</v>
      </c>
      <c r="B105" s="11" t="s">
        <v>31</v>
      </c>
      <c r="C105" s="35">
        <v>228850</v>
      </c>
      <c r="D105" s="6" t="s">
        <v>32</v>
      </c>
      <c r="E105" s="5">
        <v>250000</v>
      </c>
      <c r="F105" s="14">
        <v>155767.57199999999</v>
      </c>
      <c r="G105" s="12">
        <f>+F105/E105</f>
        <v>0.62307028799999997</v>
      </c>
    </row>
    <row r="106" spans="1:7" ht="38.25" x14ac:dyDescent="0.2">
      <c r="A106" s="10">
        <v>2</v>
      </c>
      <c r="B106" s="11" t="s">
        <v>28</v>
      </c>
      <c r="C106" s="5">
        <v>68000</v>
      </c>
      <c r="D106" s="6" t="s">
        <v>220</v>
      </c>
      <c r="E106" s="5">
        <v>66501.679999999993</v>
      </c>
      <c r="F106" s="14">
        <v>66368.676640000005</v>
      </c>
      <c r="G106" s="12">
        <f t="shared" ref="G106:G159" si="3">+F106/E106</f>
        <v>0.99800000000000022</v>
      </c>
    </row>
    <row r="107" spans="1:7" ht="38.25" x14ac:dyDescent="0.2">
      <c r="A107" s="10">
        <v>3</v>
      </c>
      <c r="B107" s="25" t="s">
        <v>171</v>
      </c>
      <c r="C107" s="20">
        <v>45000</v>
      </c>
      <c r="D107" s="72" t="s">
        <v>221</v>
      </c>
      <c r="E107" s="20">
        <v>44200</v>
      </c>
      <c r="F107" s="14">
        <v>22100</v>
      </c>
      <c r="G107" s="12">
        <f t="shared" si="3"/>
        <v>0.5</v>
      </c>
    </row>
    <row r="108" spans="1:7" x14ac:dyDescent="0.2">
      <c r="A108" s="10">
        <v>4</v>
      </c>
      <c r="B108" s="11" t="s">
        <v>172</v>
      </c>
      <c r="C108" s="5">
        <v>120000</v>
      </c>
      <c r="D108" s="6" t="s">
        <v>265</v>
      </c>
      <c r="E108" s="5">
        <v>115681.182</v>
      </c>
      <c r="F108" s="14">
        <v>113755.82699999999</v>
      </c>
      <c r="G108" s="12"/>
    </row>
    <row r="109" spans="1:7" ht="38.25" x14ac:dyDescent="0.2">
      <c r="A109" s="10">
        <v>5</v>
      </c>
      <c r="B109" s="11" t="s">
        <v>173</v>
      </c>
      <c r="C109" s="19">
        <v>35000</v>
      </c>
      <c r="D109" s="6" t="s">
        <v>30</v>
      </c>
      <c r="E109" s="5">
        <v>34500</v>
      </c>
      <c r="F109" s="14">
        <v>34500</v>
      </c>
      <c r="G109" s="12">
        <f t="shared" si="3"/>
        <v>1</v>
      </c>
    </row>
    <row r="110" spans="1:7" ht="38.25" x14ac:dyDescent="0.2">
      <c r="A110" s="10">
        <v>6</v>
      </c>
      <c r="B110" s="11" t="s">
        <v>174</v>
      </c>
      <c r="C110" s="5">
        <v>356000</v>
      </c>
      <c r="D110" s="6" t="s">
        <v>25</v>
      </c>
      <c r="E110" s="5">
        <v>340290</v>
      </c>
      <c r="F110" s="14">
        <v>308220.2</v>
      </c>
      <c r="G110" s="12">
        <f t="shared" si="3"/>
        <v>0.90575744218166865</v>
      </c>
    </row>
    <row r="111" spans="1:7" ht="38.25" x14ac:dyDescent="0.2">
      <c r="A111" s="10">
        <v>7</v>
      </c>
      <c r="B111" s="11" t="s">
        <v>175</v>
      </c>
      <c r="C111" s="5">
        <v>40000</v>
      </c>
      <c r="D111" s="6" t="s">
        <v>222</v>
      </c>
      <c r="E111" s="5">
        <v>39336</v>
      </c>
      <c r="F111" s="14">
        <v>38942.639999999992</v>
      </c>
      <c r="G111" s="12">
        <f t="shared" si="3"/>
        <v>0.98999999999999977</v>
      </c>
    </row>
    <row r="112" spans="1:7" x14ac:dyDescent="0.2">
      <c r="A112" s="10">
        <v>8</v>
      </c>
      <c r="B112" s="11" t="s">
        <v>176</v>
      </c>
      <c r="C112" s="5">
        <v>25000</v>
      </c>
      <c r="D112" s="6" t="s">
        <v>231</v>
      </c>
      <c r="E112" s="5">
        <v>24987</v>
      </c>
      <c r="F112" s="14">
        <v>24987</v>
      </c>
      <c r="G112" s="12"/>
    </row>
    <row r="113" spans="1:7" ht="51" x14ac:dyDescent="0.2">
      <c r="A113" s="10">
        <v>9</v>
      </c>
      <c r="B113" s="11" t="s">
        <v>177</v>
      </c>
      <c r="C113" s="5">
        <v>749435.6</v>
      </c>
      <c r="D113" s="6" t="s">
        <v>223</v>
      </c>
      <c r="E113" s="5">
        <v>748790</v>
      </c>
      <c r="F113" s="14">
        <v>603515.25</v>
      </c>
      <c r="G113" s="12">
        <f t="shared" si="3"/>
        <v>0.80598732621963431</v>
      </c>
    </row>
    <row r="114" spans="1:7" ht="38.25" x14ac:dyDescent="0.2">
      <c r="A114" s="10">
        <v>10</v>
      </c>
      <c r="B114" s="11" t="s">
        <v>178</v>
      </c>
      <c r="C114" s="5">
        <v>300000</v>
      </c>
      <c r="D114" s="6" t="s">
        <v>224</v>
      </c>
      <c r="E114" s="5">
        <v>263138</v>
      </c>
      <c r="F114" s="14">
        <v>263137.99979999999</v>
      </c>
      <c r="G114" s="12">
        <f t="shared" si="3"/>
        <v>0.99999999923994254</v>
      </c>
    </row>
    <row r="115" spans="1:7" ht="25.5" x14ac:dyDescent="0.2">
      <c r="A115" s="10">
        <v>11</v>
      </c>
      <c r="B115" s="11" t="s">
        <v>179</v>
      </c>
      <c r="C115" s="5">
        <v>60000</v>
      </c>
      <c r="D115" s="6"/>
      <c r="E115" s="5">
        <v>54160</v>
      </c>
      <c r="F115" s="14">
        <v>54160</v>
      </c>
      <c r="G115" s="12">
        <f t="shared" si="3"/>
        <v>1</v>
      </c>
    </row>
    <row r="116" spans="1:7" ht="25.5" x14ac:dyDescent="0.2">
      <c r="A116" s="10">
        <v>12</v>
      </c>
      <c r="B116" s="11" t="s">
        <v>180</v>
      </c>
      <c r="C116" s="5">
        <v>600000</v>
      </c>
      <c r="D116" s="6" t="s">
        <v>85</v>
      </c>
      <c r="E116" s="5">
        <v>550011.17799999996</v>
      </c>
      <c r="F116" s="14">
        <v>555122.95799999998</v>
      </c>
      <c r="G116" s="12">
        <f t="shared" si="3"/>
        <v>1.0092939565675518</v>
      </c>
    </row>
    <row r="117" spans="1:7" x14ac:dyDescent="0.2">
      <c r="A117" s="10">
        <v>13</v>
      </c>
      <c r="B117" s="11" t="s">
        <v>181</v>
      </c>
      <c r="C117" s="5">
        <v>691348.8</v>
      </c>
      <c r="D117" s="6" t="s">
        <v>225</v>
      </c>
      <c r="E117" s="5">
        <v>655518.799</v>
      </c>
      <c r="F117" s="14">
        <v>638445.03299999994</v>
      </c>
      <c r="G117" s="12">
        <f t="shared" si="3"/>
        <v>0.97395381181127638</v>
      </c>
    </row>
    <row r="118" spans="1:7" ht="63.75" x14ac:dyDescent="0.2">
      <c r="A118" s="10">
        <v>14</v>
      </c>
      <c r="B118" s="11" t="s">
        <v>182</v>
      </c>
      <c r="C118" s="5">
        <v>297000</v>
      </c>
      <c r="D118" s="6" t="s">
        <v>226</v>
      </c>
      <c r="E118" s="5">
        <v>292000</v>
      </c>
      <c r="F118" s="14">
        <v>286263.92200000002</v>
      </c>
      <c r="G118" s="12">
        <f t="shared" si="3"/>
        <v>0.98035589726027406</v>
      </c>
    </row>
    <row r="119" spans="1:7" ht="51" x14ac:dyDescent="0.2">
      <c r="A119" s="10">
        <v>15</v>
      </c>
      <c r="B119" s="11" t="s">
        <v>183</v>
      </c>
      <c r="C119" s="5">
        <v>49000</v>
      </c>
      <c r="D119" s="6" t="s">
        <v>29</v>
      </c>
      <c r="E119" s="5">
        <v>48988.160000000003</v>
      </c>
      <c r="F119" s="14">
        <v>48988.163</v>
      </c>
      <c r="G119" s="12">
        <f t="shared" si="3"/>
        <v>1.0000000612392872</v>
      </c>
    </row>
    <row r="120" spans="1:7" ht="25.5" x14ac:dyDescent="0.2">
      <c r="A120" s="10">
        <v>16</v>
      </c>
      <c r="B120" s="11" t="s">
        <v>184</v>
      </c>
      <c r="C120" s="5">
        <v>400000</v>
      </c>
      <c r="D120" s="6" t="s">
        <v>227</v>
      </c>
      <c r="E120" s="27">
        <v>400000</v>
      </c>
      <c r="F120" s="14">
        <v>369260.21300000005</v>
      </c>
      <c r="G120" s="12">
        <f t="shared" si="3"/>
        <v>0.92315053250000012</v>
      </c>
    </row>
    <row r="121" spans="1:7" ht="25.5" x14ac:dyDescent="0.2">
      <c r="A121" s="10">
        <v>17</v>
      </c>
      <c r="B121" s="11" t="s">
        <v>185</v>
      </c>
      <c r="C121" s="5">
        <v>200000</v>
      </c>
      <c r="D121" s="6" t="s">
        <v>228</v>
      </c>
      <c r="E121" s="5">
        <v>200000</v>
      </c>
      <c r="F121" s="14">
        <v>196798.03100000002</v>
      </c>
      <c r="G121" s="12">
        <f t="shared" si="3"/>
        <v>0.98399015500000009</v>
      </c>
    </row>
    <row r="122" spans="1:7" x14ac:dyDescent="0.2">
      <c r="A122" s="10">
        <v>18</v>
      </c>
      <c r="B122" s="11" t="s">
        <v>186</v>
      </c>
      <c r="C122" s="5">
        <v>65000</v>
      </c>
      <c r="D122" s="6" t="s">
        <v>229</v>
      </c>
      <c r="E122" s="5">
        <v>56160</v>
      </c>
      <c r="F122" s="14">
        <v>56160</v>
      </c>
      <c r="G122" s="12">
        <f t="shared" si="3"/>
        <v>1</v>
      </c>
    </row>
    <row r="123" spans="1:7" x14ac:dyDescent="0.2">
      <c r="A123" s="10">
        <v>19</v>
      </c>
      <c r="B123" s="13" t="s">
        <v>187</v>
      </c>
      <c r="C123" s="6">
        <v>15000</v>
      </c>
      <c r="D123" s="6" t="s">
        <v>230</v>
      </c>
      <c r="E123" s="6">
        <v>15000</v>
      </c>
      <c r="F123" s="14">
        <v>15000</v>
      </c>
      <c r="G123" s="12">
        <f t="shared" si="3"/>
        <v>1</v>
      </c>
    </row>
    <row r="124" spans="1:7" ht="25.5" x14ac:dyDescent="0.2">
      <c r="A124" s="10">
        <v>20</v>
      </c>
      <c r="B124" s="11" t="s">
        <v>188</v>
      </c>
      <c r="C124" s="5">
        <v>8000</v>
      </c>
      <c r="D124" s="6"/>
      <c r="E124" s="5"/>
      <c r="F124" s="14">
        <v>0</v>
      </c>
      <c r="G124" s="12"/>
    </row>
    <row r="125" spans="1:7" ht="25.5" x14ac:dyDescent="0.2">
      <c r="A125" s="10">
        <v>21</v>
      </c>
      <c r="B125" s="11" t="s">
        <v>189</v>
      </c>
      <c r="C125" s="5">
        <v>19000</v>
      </c>
      <c r="D125" s="6" t="s">
        <v>231</v>
      </c>
      <c r="E125" s="5">
        <v>18772.7</v>
      </c>
      <c r="F125" s="14">
        <v>18772.7</v>
      </c>
      <c r="G125" s="12">
        <f t="shared" si="3"/>
        <v>1</v>
      </c>
    </row>
    <row r="126" spans="1:7" ht="25.5" x14ac:dyDescent="0.2">
      <c r="A126" s="10">
        <v>22</v>
      </c>
      <c r="B126" s="11" t="s">
        <v>190</v>
      </c>
      <c r="C126" s="27">
        <v>11000</v>
      </c>
      <c r="D126" s="6" t="s">
        <v>231</v>
      </c>
      <c r="E126" s="5">
        <v>10800</v>
      </c>
      <c r="F126" s="14">
        <v>10800</v>
      </c>
      <c r="G126" s="12">
        <f t="shared" si="3"/>
        <v>1</v>
      </c>
    </row>
    <row r="127" spans="1:7" ht="25.5" x14ac:dyDescent="0.2">
      <c r="A127" s="10">
        <v>23</v>
      </c>
      <c r="B127" s="11" t="s">
        <v>191</v>
      </c>
      <c r="C127" s="27">
        <v>10000</v>
      </c>
      <c r="D127" s="6" t="s">
        <v>232</v>
      </c>
      <c r="E127" s="5">
        <v>10000</v>
      </c>
      <c r="F127" s="14">
        <v>10000</v>
      </c>
      <c r="G127" s="12">
        <f t="shared" si="3"/>
        <v>1</v>
      </c>
    </row>
    <row r="128" spans="1:7" ht="25.5" x14ac:dyDescent="0.2">
      <c r="A128" s="10">
        <v>24</v>
      </c>
      <c r="B128" s="11" t="s">
        <v>192</v>
      </c>
      <c r="C128" s="27">
        <v>45620</v>
      </c>
      <c r="D128" s="6" t="s">
        <v>266</v>
      </c>
      <c r="E128" s="5">
        <v>45056</v>
      </c>
      <c r="F128" s="14">
        <v>45056</v>
      </c>
      <c r="G128" s="12"/>
    </row>
    <row r="129" spans="1:7" x14ac:dyDescent="0.2">
      <c r="A129" s="10">
        <v>25</v>
      </c>
      <c r="B129" s="11" t="s">
        <v>193</v>
      </c>
      <c r="C129" s="27">
        <v>15000</v>
      </c>
      <c r="D129" s="6" t="s">
        <v>231</v>
      </c>
      <c r="E129" s="5">
        <v>15000</v>
      </c>
      <c r="F129" s="14">
        <v>13500</v>
      </c>
      <c r="G129" s="12">
        <f t="shared" si="3"/>
        <v>0.9</v>
      </c>
    </row>
    <row r="130" spans="1:7" ht="25.5" x14ac:dyDescent="0.2">
      <c r="A130" s="10">
        <v>26</v>
      </c>
      <c r="B130" s="11" t="s">
        <v>194</v>
      </c>
      <c r="C130" s="5">
        <v>149000</v>
      </c>
      <c r="D130" s="6"/>
      <c r="E130" s="5"/>
      <c r="F130" s="14">
        <v>105180.22</v>
      </c>
      <c r="G130" s="12"/>
    </row>
    <row r="131" spans="1:7" ht="25.5" x14ac:dyDescent="0.2">
      <c r="A131" s="10">
        <v>27</v>
      </c>
      <c r="B131" s="11" t="s">
        <v>195</v>
      </c>
      <c r="C131" s="5">
        <v>240000</v>
      </c>
      <c r="D131" s="6" t="s">
        <v>233</v>
      </c>
      <c r="E131" s="5">
        <v>234000</v>
      </c>
      <c r="F131" s="14">
        <v>113898.745</v>
      </c>
      <c r="G131" s="12">
        <f t="shared" si="3"/>
        <v>0.48674677350427348</v>
      </c>
    </row>
    <row r="132" spans="1:7" ht="25.5" x14ac:dyDescent="0.2">
      <c r="A132" s="10">
        <v>28</v>
      </c>
      <c r="B132" s="11" t="s">
        <v>196</v>
      </c>
      <c r="C132" s="5">
        <v>41982.400000000001</v>
      </c>
      <c r="D132" s="6" t="s">
        <v>233</v>
      </c>
      <c r="E132" s="5">
        <v>41982.400000000001</v>
      </c>
      <c r="F132" s="14">
        <v>40159.993000000002</v>
      </c>
      <c r="G132" s="12">
        <f t="shared" si="3"/>
        <v>0.95659116677464839</v>
      </c>
    </row>
    <row r="133" spans="1:7" ht="25.5" x14ac:dyDescent="0.2">
      <c r="A133" s="10">
        <v>29</v>
      </c>
      <c r="B133" s="11" t="s">
        <v>197</v>
      </c>
      <c r="C133" s="5">
        <v>40130.400000000001</v>
      </c>
      <c r="D133" s="6" t="s">
        <v>233</v>
      </c>
      <c r="E133" s="5">
        <v>40130.374000000003</v>
      </c>
      <c r="F133" s="14">
        <v>38388.302000000003</v>
      </c>
      <c r="G133" s="12">
        <f t="shared" si="3"/>
        <v>0.95658968939586753</v>
      </c>
    </row>
    <row r="134" spans="1:7" ht="25.5" x14ac:dyDescent="0.2">
      <c r="A134" s="10">
        <v>30</v>
      </c>
      <c r="B134" s="11" t="s">
        <v>198</v>
      </c>
      <c r="C134" s="27">
        <v>250000</v>
      </c>
      <c r="D134" s="6" t="s">
        <v>167</v>
      </c>
      <c r="E134" s="5">
        <v>495174.25799999997</v>
      </c>
      <c r="F134" s="14">
        <v>225839.644</v>
      </c>
      <c r="G134" s="12">
        <f t="shared" si="3"/>
        <v>0.4560811479016747</v>
      </c>
    </row>
    <row r="135" spans="1:7" ht="25.5" x14ac:dyDescent="0.2">
      <c r="A135" s="10">
        <v>31</v>
      </c>
      <c r="B135" s="11" t="s">
        <v>199</v>
      </c>
      <c r="C135" s="27">
        <v>12346.888000000001</v>
      </c>
      <c r="D135" s="6" t="s">
        <v>234</v>
      </c>
      <c r="E135" s="5">
        <v>12346.9</v>
      </c>
      <c r="F135" s="14">
        <v>12346.9</v>
      </c>
      <c r="G135" s="12">
        <f t="shared" si="3"/>
        <v>1</v>
      </c>
    </row>
    <row r="136" spans="1:7" ht="38.25" x14ac:dyDescent="0.2">
      <c r="A136" s="10">
        <v>32</v>
      </c>
      <c r="B136" s="11" t="s">
        <v>200</v>
      </c>
      <c r="C136" s="27">
        <v>16479.400000000001</v>
      </c>
      <c r="D136" s="6" t="s">
        <v>235</v>
      </c>
      <c r="E136" s="5">
        <v>16479.400000000001</v>
      </c>
      <c r="F136" s="14">
        <v>16479.04</v>
      </c>
      <c r="G136" s="12">
        <f t="shared" si="3"/>
        <v>0.99997815454446148</v>
      </c>
    </row>
    <row r="137" spans="1:7" ht="38.25" x14ac:dyDescent="0.2">
      <c r="A137" s="10">
        <v>33</v>
      </c>
      <c r="B137" s="11" t="s">
        <v>201</v>
      </c>
      <c r="C137" s="27">
        <v>13364.16</v>
      </c>
      <c r="D137" s="6" t="s">
        <v>236</v>
      </c>
      <c r="E137" s="5">
        <v>13364.2</v>
      </c>
      <c r="F137" s="14">
        <v>13364.2</v>
      </c>
      <c r="G137" s="12">
        <f t="shared" si="3"/>
        <v>1</v>
      </c>
    </row>
    <row r="138" spans="1:7" ht="25.5" x14ac:dyDescent="0.2">
      <c r="A138" s="10">
        <v>34</v>
      </c>
      <c r="B138" s="11" t="s">
        <v>202</v>
      </c>
      <c r="C138" s="27">
        <v>22396.635999999999</v>
      </c>
      <c r="D138" s="6" t="s">
        <v>237</v>
      </c>
      <c r="E138" s="5">
        <v>19779.8</v>
      </c>
      <c r="F138" s="14">
        <v>19779.800000000003</v>
      </c>
      <c r="G138" s="12">
        <f t="shared" si="3"/>
        <v>1.0000000000000002</v>
      </c>
    </row>
    <row r="139" spans="1:7" ht="25.5" x14ac:dyDescent="0.2">
      <c r="A139" s="10">
        <v>35</v>
      </c>
      <c r="B139" s="11" t="s">
        <v>203</v>
      </c>
      <c r="C139" s="5">
        <v>12945.22</v>
      </c>
      <c r="D139" s="6" t="s">
        <v>238</v>
      </c>
      <c r="E139" s="5">
        <v>12945.2</v>
      </c>
      <c r="F139" s="14">
        <v>12945.2</v>
      </c>
      <c r="G139" s="12">
        <f t="shared" si="3"/>
        <v>1</v>
      </c>
    </row>
    <row r="140" spans="1:7" ht="38.25" x14ac:dyDescent="0.2">
      <c r="A140" s="10">
        <v>36</v>
      </c>
      <c r="B140" s="11" t="s">
        <v>204</v>
      </c>
      <c r="C140" s="36">
        <v>90000</v>
      </c>
      <c r="D140" s="6" t="s">
        <v>239</v>
      </c>
      <c r="E140" s="5">
        <v>86680</v>
      </c>
      <c r="F140" s="14">
        <v>86605.2</v>
      </c>
      <c r="G140" s="12">
        <f t="shared" si="3"/>
        <v>0.9991370558375634</v>
      </c>
    </row>
    <row r="141" spans="1:7" ht="25.5" x14ac:dyDescent="0.2">
      <c r="A141" s="10">
        <v>37</v>
      </c>
      <c r="B141" s="11" t="s">
        <v>205</v>
      </c>
      <c r="C141" s="27">
        <v>75000</v>
      </c>
      <c r="D141" s="6" t="s">
        <v>240</v>
      </c>
      <c r="E141" s="37">
        <v>75000</v>
      </c>
      <c r="F141" s="14">
        <v>60000</v>
      </c>
      <c r="G141" s="12">
        <f t="shared" si="3"/>
        <v>0.8</v>
      </c>
    </row>
    <row r="142" spans="1:7" ht="25.5" x14ac:dyDescent="0.2">
      <c r="A142" s="10">
        <v>38</v>
      </c>
      <c r="B142" s="11" t="s">
        <v>206</v>
      </c>
      <c r="C142" s="27">
        <v>100000</v>
      </c>
      <c r="D142" s="6" t="s">
        <v>92</v>
      </c>
      <c r="E142" s="27">
        <v>56292.5</v>
      </c>
      <c r="F142" s="14">
        <v>56292.5</v>
      </c>
      <c r="G142" s="12">
        <f t="shared" si="3"/>
        <v>1</v>
      </c>
    </row>
    <row r="143" spans="1:7" ht="25.5" x14ac:dyDescent="0.2">
      <c r="A143" s="10">
        <v>39</v>
      </c>
      <c r="B143" s="11" t="s">
        <v>27</v>
      </c>
      <c r="C143" s="27">
        <v>5000</v>
      </c>
      <c r="D143" s="6" t="s">
        <v>241</v>
      </c>
      <c r="E143" s="37">
        <v>4993.5940000000001</v>
      </c>
      <c r="F143" s="14">
        <v>4898.5</v>
      </c>
      <c r="G143" s="12">
        <f t="shared" si="3"/>
        <v>0.98095680185453604</v>
      </c>
    </row>
    <row r="144" spans="1:7" ht="25.5" x14ac:dyDescent="0.2">
      <c r="A144" s="10">
        <v>40</v>
      </c>
      <c r="B144" s="11" t="s">
        <v>26</v>
      </c>
      <c r="C144" s="36">
        <v>64000</v>
      </c>
      <c r="D144" s="6"/>
      <c r="E144" s="5">
        <v>64000</v>
      </c>
      <c r="F144" s="14">
        <v>64000</v>
      </c>
      <c r="G144" s="12">
        <f t="shared" si="3"/>
        <v>1</v>
      </c>
    </row>
    <row r="145" spans="1:7" ht="25.5" x14ac:dyDescent="0.2">
      <c r="A145" s="10">
        <v>41</v>
      </c>
      <c r="B145" s="11" t="s">
        <v>207</v>
      </c>
      <c r="C145" s="36">
        <v>12600</v>
      </c>
      <c r="D145" s="6" t="s">
        <v>92</v>
      </c>
      <c r="E145" s="5">
        <v>12600</v>
      </c>
      <c r="F145" s="14">
        <v>12600</v>
      </c>
      <c r="G145" s="12">
        <f t="shared" si="3"/>
        <v>1</v>
      </c>
    </row>
    <row r="146" spans="1:7" ht="25.5" x14ac:dyDescent="0.2">
      <c r="A146" s="10">
        <v>42</v>
      </c>
      <c r="B146" s="11" t="s">
        <v>208</v>
      </c>
      <c r="C146" s="36">
        <v>70000</v>
      </c>
      <c r="D146" s="10" t="s">
        <v>267</v>
      </c>
      <c r="E146" s="37">
        <v>61465.25</v>
      </c>
      <c r="F146" s="14">
        <v>24586.1</v>
      </c>
      <c r="G146" s="12"/>
    </row>
    <row r="147" spans="1:7" ht="51" x14ac:dyDescent="0.2">
      <c r="A147" s="10">
        <v>43</v>
      </c>
      <c r="B147" s="11" t="s">
        <v>209</v>
      </c>
      <c r="C147" s="36">
        <v>20000</v>
      </c>
      <c r="D147" s="10" t="s">
        <v>242</v>
      </c>
      <c r="E147" s="37">
        <v>20000</v>
      </c>
      <c r="F147" s="14">
        <v>20000</v>
      </c>
      <c r="G147" s="12">
        <f t="shared" si="3"/>
        <v>1</v>
      </c>
    </row>
    <row r="148" spans="1:7" ht="25.5" x14ac:dyDescent="0.2">
      <c r="A148" s="10">
        <v>44</v>
      </c>
      <c r="B148" s="11" t="s">
        <v>210</v>
      </c>
      <c r="C148" s="36">
        <v>34000</v>
      </c>
      <c r="D148" s="10" t="s">
        <v>243</v>
      </c>
      <c r="E148" s="37">
        <v>33951</v>
      </c>
      <c r="F148" s="14">
        <v>31350</v>
      </c>
      <c r="G148" s="12">
        <f t="shared" si="3"/>
        <v>0.9233895908809755</v>
      </c>
    </row>
    <row r="149" spans="1:7" ht="25.5" x14ac:dyDescent="0.2">
      <c r="A149" s="10">
        <v>45</v>
      </c>
      <c r="B149" s="11" t="s">
        <v>211</v>
      </c>
      <c r="C149" s="36">
        <v>5000</v>
      </c>
      <c r="D149" s="10" t="s">
        <v>244</v>
      </c>
      <c r="E149" s="37">
        <v>5000</v>
      </c>
      <c r="F149" s="14">
        <v>5000</v>
      </c>
      <c r="G149" s="12">
        <f t="shared" si="3"/>
        <v>1</v>
      </c>
    </row>
    <row r="150" spans="1:7" ht="38.25" x14ac:dyDescent="0.2">
      <c r="A150" s="10">
        <v>46</v>
      </c>
      <c r="B150" s="11" t="s">
        <v>212</v>
      </c>
      <c r="C150" s="36">
        <v>444295</v>
      </c>
      <c r="D150" s="10" t="s">
        <v>245</v>
      </c>
      <c r="E150" s="37">
        <v>408900</v>
      </c>
      <c r="F150" s="14">
        <v>204450</v>
      </c>
      <c r="G150" s="12">
        <f t="shared" si="3"/>
        <v>0.5</v>
      </c>
    </row>
    <row r="151" spans="1:7" ht="25.5" x14ac:dyDescent="0.2">
      <c r="A151" s="10">
        <v>47</v>
      </c>
      <c r="B151" s="11" t="s">
        <v>213</v>
      </c>
      <c r="C151" s="36">
        <v>103400</v>
      </c>
      <c r="D151" s="10" t="s">
        <v>246</v>
      </c>
      <c r="E151" s="37">
        <v>89800</v>
      </c>
      <c r="F151" s="14">
        <v>89800</v>
      </c>
      <c r="G151" s="12">
        <f t="shared" si="3"/>
        <v>1</v>
      </c>
    </row>
    <row r="152" spans="1:7" ht="38.25" x14ac:dyDescent="0.2">
      <c r="A152" s="10">
        <v>48</v>
      </c>
      <c r="B152" s="11" t="s">
        <v>214</v>
      </c>
      <c r="C152" s="36">
        <v>15000</v>
      </c>
      <c r="D152" s="10" t="s">
        <v>268</v>
      </c>
      <c r="E152" s="37">
        <v>15000</v>
      </c>
      <c r="F152" s="14">
        <v>15000</v>
      </c>
      <c r="G152" s="12">
        <f t="shared" si="3"/>
        <v>1</v>
      </c>
    </row>
    <row r="153" spans="1:7" ht="38.25" x14ac:dyDescent="0.2">
      <c r="A153" s="10">
        <v>49</v>
      </c>
      <c r="B153" s="11" t="s">
        <v>215</v>
      </c>
      <c r="C153" s="36">
        <v>10000</v>
      </c>
      <c r="D153" s="10" t="s">
        <v>269</v>
      </c>
      <c r="E153" s="37">
        <v>9300</v>
      </c>
      <c r="F153" s="14">
        <v>9300</v>
      </c>
      <c r="G153" s="12">
        <f t="shared" si="3"/>
        <v>1</v>
      </c>
    </row>
    <row r="154" spans="1:7" ht="38.25" x14ac:dyDescent="0.2">
      <c r="A154" s="10">
        <v>50</v>
      </c>
      <c r="B154" s="11" t="s">
        <v>216</v>
      </c>
      <c r="C154" s="36">
        <v>229000</v>
      </c>
      <c r="D154" s="10" t="s">
        <v>270</v>
      </c>
      <c r="E154" s="37">
        <v>227288.51</v>
      </c>
      <c r="F154" s="14">
        <v>218061.19999999998</v>
      </c>
      <c r="G154" s="12">
        <f t="shared" si="3"/>
        <v>0.95940265524200929</v>
      </c>
    </row>
    <row r="155" spans="1:7" ht="89.25" x14ac:dyDescent="0.2">
      <c r="A155" s="10">
        <v>51</v>
      </c>
      <c r="B155" s="11" t="s">
        <v>217</v>
      </c>
      <c r="C155" s="36">
        <v>120000</v>
      </c>
      <c r="D155" s="6" t="s">
        <v>247</v>
      </c>
      <c r="E155" s="5">
        <v>102827.8</v>
      </c>
      <c r="F155" s="14">
        <v>102555.85</v>
      </c>
      <c r="G155" s="12">
        <f t="shared" si="3"/>
        <v>0.99735528718887312</v>
      </c>
    </row>
    <row r="156" spans="1:7" ht="15" x14ac:dyDescent="0.2">
      <c r="A156" s="40">
        <v>52</v>
      </c>
      <c r="B156" s="41" t="s">
        <v>218</v>
      </c>
      <c r="C156" s="42"/>
      <c r="D156" s="73" t="s">
        <v>264</v>
      </c>
      <c r="E156" s="43"/>
      <c r="F156" s="44">
        <v>0</v>
      </c>
      <c r="G156" s="45" t="e">
        <f t="shared" si="3"/>
        <v>#DIV/0!</v>
      </c>
    </row>
    <row r="157" spans="1:7" x14ac:dyDescent="0.2">
      <c r="A157" s="10">
        <v>53</v>
      </c>
      <c r="B157" s="11" t="s">
        <v>33</v>
      </c>
      <c r="C157" s="36">
        <v>8000</v>
      </c>
      <c r="D157" s="6" t="s">
        <v>264</v>
      </c>
      <c r="E157" s="36">
        <v>8000</v>
      </c>
      <c r="F157" s="14">
        <v>7110.7885799999995</v>
      </c>
      <c r="G157" s="12">
        <f t="shared" si="3"/>
        <v>0.88884857249999993</v>
      </c>
    </row>
    <row r="158" spans="1:7" ht="38.25" x14ac:dyDescent="0.2">
      <c r="A158" s="10">
        <v>54</v>
      </c>
      <c r="B158" s="11" t="s">
        <v>34</v>
      </c>
      <c r="C158" s="36">
        <v>300000</v>
      </c>
      <c r="D158" s="10" t="s">
        <v>248</v>
      </c>
      <c r="E158" s="37">
        <v>286821.97700000001</v>
      </c>
      <c r="F158" s="14">
        <v>282819.17099999997</v>
      </c>
      <c r="G158" s="12">
        <f t="shared" si="3"/>
        <v>0.98604428418677259</v>
      </c>
    </row>
    <row r="159" spans="1:7" ht="63.75" x14ac:dyDescent="0.2">
      <c r="A159" s="10">
        <v>55</v>
      </c>
      <c r="B159" s="11" t="s">
        <v>219</v>
      </c>
      <c r="C159" s="36">
        <v>20000</v>
      </c>
      <c r="D159" s="10" t="s">
        <v>270</v>
      </c>
      <c r="E159" s="37">
        <v>15975.83</v>
      </c>
      <c r="F159" s="14">
        <v>6984.6369999999997</v>
      </c>
      <c r="G159" s="12">
        <f t="shared" si="3"/>
        <v>0.43720025813995267</v>
      </c>
    </row>
    <row r="160" spans="1:7" x14ac:dyDescent="0.2">
      <c r="A160" s="15"/>
      <c r="B160" s="13" t="s">
        <v>11</v>
      </c>
      <c r="C160" s="74">
        <f>SUM(C105:C159)</f>
        <v>6977194.5040000016</v>
      </c>
      <c r="D160" s="16"/>
      <c r="E160" s="14">
        <f>SUM(E105:E159)</f>
        <v>6768989.6920000007</v>
      </c>
      <c r="F160" s="14">
        <f>SUM(F105:F159)</f>
        <v>5849418.176020002</v>
      </c>
      <c r="G160" s="68">
        <f>+F160/C160</f>
        <v>0.83836249264178475</v>
      </c>
    </row>
  </sheetData>
  <protectedRanges>
    <protectedRange password="C780" sqref="B85" name="Munkhjargal_4_1_5_1_2_3_1"/>
    <protectedRange password="C780" sqref="B81 B84" name="Munkhjargal_4_1_5_1_2_1_2_1"/>
  </protectedRanges>
  <mergeCells count="5">
    <mergeCell ref="A1:B1"/>
    <mergeCell ref="A3:G3"/>
    <mergeCell ref="A52:G52"/>
    <mergeCell ref="A80:G80"/>
    <mergeCell ref="A104:G104"/>
  </mergeCells>
  <pageMargins left="0.7" right="0.28999999999999998" top="0.75" bottom="0.75" header="0.3" footer="0.3"/>
  <pageSetup scale="6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Нэгтгэл</vt:lpstr>
      <vt:lpstr>Нэгтгэл!Print_Area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NewTech</cp:lastModifiedBy>
  <dcterms:created xsi:type="dcterms:W3CDTF">2022-11-15T04:11:43Z</dcterms:created>
  <dcterms:modified xsi:type="dcterms:W3CDTF">2024-03-11T02:50:51Z</dcterms:modified>
</cp:coreProperties>
</file>