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JIL-TORIINSAN\Medee-Toriinsan\medee2022\"/>
    </mc:Choice>
  </mc:AlternateContent>
  <xr:revisionPtr revIDLastSave="0" documentId="13_ncr:1_{8F003429-A105-425D-ADD2-3F547FD2663D}" xr6:coauthVersionLast="47" xr6:coauthVersionMax="47" xr10:uidLastSave="{00000000-0000-0000-0000-000000000000}"/>
  <bookViews>
    <workbookView xWindow="-24120" yWindow="-120" windowWidth="24240" windowHeight="13020" xr2:uid="{A816436F-2910-41CC-BA7E-53F3082FBD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2" i="1" l="1"/>
  <c r="F201" i="1"/>
  <c r="F198" i="1"/>
  <c r="F197" i="1"/>
  <c r="L21" i="1"/>
  <c r="L19" i="1"/>
  <c r="L18" i="1"/>
  <c r="D51" i="1" l="1"/>
  <c r="C51" i="1"/>
  <c r="L14" i="1" l="1"/>
  <c r="L15" i="1" s="1"/>
  <c r="L73" i="1"/>
  <c r="L72" i="1"/>
  <c r="L71" i="1"/>
  <c r="L70" i="1"/>
  <c r="L12" i="1"/>
  <c r="L11" i="1"/>
  <c r="E48" i="1"/>
  <c r="L10" i="1"/>
  <c r="L9" i="1"/>
  <c r="D201" i="1"/>
  <c r="D200" i="1"/>
  <c r="D212" i="1"/>
  <c r="D202" i="1"/>
  <c r="D204" i="1"/>
  <c r="B211" i="1" l="1"/>
  <c r="I180" i="1"/>
  <c r="B160" i="1"/>
  <c r="F52" i="1"/>
  <c r="H52" i="1"/>
  <c r="I52" i="1"/>
  <c r="E42" i="1"/>
  <c r="B42" i="1"/>
  <c r="B29" i="1"/>
  <c r="E13" i="1"/>
  <c r="I185" i="1" l="1"/>
  <c r="H185" i="1"/>
  <c r="G185" i="1"/>
  <c r="F185" i="1"/>
  <c r="I184" i="1"/>
  <c r="H184" i="1"/>
  <c r="G184" i="1"/>
  <c r="F184" i="1"/>
  <c r="I183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I179" i="1"/>
  <c r="H179" i="1"/>
  <c r="G179" i="1"/>
  <c r="F179" i="1"/>
  <c r="I178" i="1"/>
  <c r="H178" i="1"/>
  <c r="G178" i="1"/>
  <c r="F178" i="1"/>
  <c r="I177" i="1"/>
  <c r="H177" i="1"/>
  <c r="G177" i="1"/>
  <c r="F177" i="1"/>
  <c r="I176" i="1"/>
  <c r="H176" i="1"/>
  <c r="G176" i="1"/>
  <c r="F176" i="1"/>
  <c r="I175" i="1"/>
  <c r="H175" i="1"/>
  <c r="G175" i="1"/>
  <c r="F175" i="1"/>
  <c r="I174" i="1"/>
  <c r="H174" i="1"/>
  <c r="G174" i="1"/>
  <c r="F174" i="1"/>
  <c r="I173" i="1"/>
  <c r="H173" i="1"/>
  <c r="F173" i="1"/>
  <c r="I172" i="1"/>
  <c r="H172" i="1"/>
  <c r="F172" i="1"/>
  <c r="I171" i="1"/>
  <c r="H171" i="1"/>
  <c r="G171" i="1"/>
  <c r="F171" i="1"/>
  <c r="I170" i="1"/>
  <c r="H170" i="1"/>
  <c r="G170" i="1"/>
  <c r="F170" i="1"/>
  <c r="I169" i="1"/>
  <c r="H169" i="1"/>
  <c r="G169" i="1"/>
  <c r="F169" i="1"/>
  <c r="I168" i="1"/>
  <c r="H168" i="1"/>
  <c r="G168" i="1"/>
  <c r="F168" i="1"/>
  <c r="I167" i="1"/>
  <c r="H167" i="1"/>
  <c r="G167" i="1"/>
  <c r="F167" i="1"/>
  <c r="I166" i="1"/>
  <c r="H166" i="1"/>
  <c r="G166" i="1"/>
  <c r="F166" i="1"/>
  <c r="I165" i="1"/>
  <c r="H165" i="1"/>
  <c r="G165" i="1"/>
  <c r="F165" i="1"/>
  <c r="I164" i="1"/>
  <c r="H164" i="1"/>
  <c r="G164" i="1"/>
  <c r="F164" i="1"/>
  <c r="I163" i="1"/>
  <c r="H163" i="1"/>
  <c r="G163" i="1"/>
  <c r="F163" i="1"/>
  <c r="I162" i="1"/>
  <c r="H162" i="1"/>
  <c r="G162" i="1"/>
  <c r="F162" i="1"/>
  <c r="I161" i="1"/>
  <c r="H161" i="1"/>
  <c r="G161" i="1"/>
  <c r="F161" i="1"/>
  <c r="I160" i="1"/>
  <c r="H160" i="1"/>
  <c r="G160" i="1"/>
  <c r="F160" i="1"/>
  <c r="I159" i="1"/>
  <c r="H159" i="1"/>
  <c r="G159" i="1"/>
  <c r="F159" i="1"/>
  <c r="I158" i="1"/>
  <c r="H158" i="1"/>
  <c r="G158" i="1"/>
  <c r="F158" i="1"/>
  <c r="I157" i="1"/>
  <c r="H157" i="1"/>
  <c r="G157" i="1"/>
  <c r="F157" i="1"/>
  <c r="I156" i="1"/>
  <c r="H156" i="1"/>
  <c r="G156" i="1"/>
  <c r="F156" i="1"/>
  <c r="H155" i="1"/>
  <c r="G155" i="1"/>
  <c r="F155" i="1"/>
  <c r="I154" i="1"/>
  <c r="H154" i="1"/>
  <c r="G154" i="1"/>
  <c r="F154" i="1"/>
  <c r="I153" i="1"/>
  <c r="H153" i="1"/>
  <c r="G153" i="1"/>
  <c r="F153" i="1"/>
  <c r="I152" i="1"/>
  <c r="H152" i="1"/>
  <c r="G152" i="1"/>
  <c r="F152" i="1"/>
  <c r="I151" i="1"/>
  <c r="H151" i="1"/>
  <c r="G151" i="1"/>
  <c r="F151" i="1"/>
  <c r="I150" i="1"/>
  <c r="H150" i="1"/>
  <c r="G150" i="1"/>
  <c r="F150" i="1"/>
  <c r="I149" i="1"/>
  <c r="H149" i="1"/>
  <c r="G149" i="1"/>
  <c r="F149" i="1"/>
  <c r="I148" i="1"/>
  <c r="H148" i="1"/>
  <c r="G148" i="1"/>
  <c r="F148" i="1"/>
  <c r="I147" i="1"/>
  <c r="H147" i="1"/>
  <c r="G147" i="1"/>
  <c r="F147" i="1"/>
  <c r="I146" i="1"/>
  <c r="H146" i="1"/>
  <c r="G146" i="1"/>
  <c r="F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H140" i="1"/>
  <c r="G140" i="1"/>
  <c r="F140" i="1"/>
  <c r="I139" i="1"/>
  <c r="H139" i="1"/>
  <c r="G139" i="1"/>
  <c r="F139" i="1"/>
  <c r="I138" i="1"/>
  <c r="H138" i="1"/>
  <c r="G138" i="1"/>
  <c r="F138" i="1"/>
  <c r="H137" i="1"/>
  <c r="G137" i="1"/>
  <c r="F137" i="1"/>
  <c r="I136" i="1"/>
  <c r="H136" i="1"/>
  <c r="G136" i="1"/>
  <c r="F136" i="1"/>
  <c r="I135" i="1"/>
  <c r="H135" i="1"/>
  <c r="G135" i="1"/>
  <c r="F135" i="1"/>
  <c r="I134" i="1"/>
  <c r="H134" i="1"/>
  <c r="G134" i="1"/>
  <c r="F134" i="1"/>
  <c r="I133" i="1"/>
  <c r="H133" i="1"/>
  <c r="G133" i="1"/>
  <c r="F133" i="1"/>
  <c r="I132" i="1"/>
  <c r="H132" i="1"/>
  <c r="G132" i="1"/>
  <c r="F132" i="1"/>
  <c r="I131" i="1"/>
  <c r="H131" i="1"/>
  <c r="G131" i="1"/>
  <c r="F131" i="1"/>
  <c r="I130" i="1"/>
  <c r="H130" i="1"/>
  <c r="G130" i="1"/>
  <c r="F130" i="1"/>
  <c r="I129" i="1"/>
  <c r="H129" i="1"/>
  <c r="G129" i="1"/>
  <c r="F129" i="1"/>
  <c r="I128" i="1"/>
  <c r="H128" i="1"/>
  <c r="G128" i="1"/>
  <c r="F128" i="1"/>
  <c r="I127" i="1"/>
  <c r="H127" i="1"/>
  <c r="G127" i="1"/>
  <c r="F127" i="1"/>
  <c r="I126" i="1"/>
  <c r="H126" i="1"/>
  <c r="G126" i="1"/>
  <c r="F126" i="1"/>
  <c r="I125" i="1"/>
  <c r="H125" i="1"/>
  <c r="G125" i="1"/>
  <c r="F125" i="1"/>
  <c r="I124" i="1"/>
  <c r="H124" i="1"/>
  <c r="G124" i="1"/>
  <c r="F124" i="1"/>
  <c r="I123" i="1"/>
  <c r="H123" i="1"/>
  <c r="G123" i="1"/>
  <c r="F123" i="1"/>
  <c r="I122" i="1"/>
  <c r="H122" i="1"/>
  <c r="G122" i="1"/>
  <c r="F122" i="1"/>
  <c r="I105" i="1"/>
  <c r="H105" i="1"/>
  <c r="G105" i="1"/>
  <c r="F105" i="1"/>
  <c r="I104" i="1"/>
  <c r="H104" i="1"/>
  <c r="G104" i="1"/>
  <c r="F104" i="1"/>
  <c r="I102" i="1"/>
  <c r="H102" i="1"/>
  <c r="G102" i="1"/>
  <c r="F102" i="1"/>
  <c r="H101" i="1"/>
  <c r="F101" i="1"/>
  <c r="H100" i="1"/>
  <c r="F100" i="1"/>
  <c r="I99" i="1"/>
  <c r="H99" i="1"/>
  <c r="G99" i="1"/>
  <c r="F99" i="1"/>
  <c r="I98" i="1"/>
  <c r="H98" i="1"/>
  <c r="G98" i="1"/>
  <c r="F98" i="1"/>
  <c r="I97" i="1"/>
  <c r="H97" i="1"/>
  <c r="G97" i="1"/>
  <c r="F97" i="1"/>
  <c r="H96" i="1"/>
  <c r="G96" i="1"/>
  <c r="F96" i="1"/>
  <c r="I95" i="1"/>
  <c r="H95" i="1"/>
  <c r="G95" i="1"/>
  <c r="F95" i="1"/>
  <c r="I94" i="1"/>
  <c r="H94" i="1"/>
  <c r="G94" i="1"/>
  <c r="F94" i="1"/>
  <c r="I93" i="1"/>
  <c r="H93" i="1"/>
  <c r="G93" i="1"/>
  <c r="F93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I88" i="1"/>
  <c r="H88" i="1"/>
  <c r="G88" i="1"/>
  <c r="F88" i="1"/>
  <c r="I87" i="1"/>
  <c r="H87" i="1"/>
  <c r="G87" i="1"/>
  <c r="F87" i="1"/>
  <c r="I86" i="1"/>
  <c r="H86" i="1"/>
  <c r="G86" i="1"/>
  <c r="F86" i="1"/>
  <c r="I85" i="1"/>
  <c r="H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G81" i="1"/>
  <c r="F81" i="1"/>
  <c r="I80" i="1"/>
  <c r="H80" i="1"/>
  <c r="G80" i="1"/>
  <c r="F80" i="1"/>
  <c r="I79" i="1"/>
  <c r="H79" i="1"/>
  <c r="F79" i="1"/>
  <c r="I78" i="1"/>
  <c r="H78" i="1"/>
  <c r="G78" i="1"/>
  <c r="F78" i="1"/>
  <c r="H77" i="1"/>
  <c r="G77" i="1"/>
  <c r="F77" i="1"/>
  <c r="H76" i="1"/>
  <c r="G76" i="1"/>
  <c r="F76" i="1"/>
  <c r="I75" i="1"/>
  <c r="H75" i="1"/>
  <c r="G75" i="1"/>
  <c r="F75" i="1"/>
  <c r="I74" i="1"/>
  <c r="H74" i="1"/>
  <c r="F74" i="1"/>
  <c r="I73" i="1"/>
  <c r="H73" i="1"/>
  <c r="F73" i="1"/>
  <c r="I72" i="1"/>
  <c r="H72" i="1"/>
  <c r="G72" i="1"/>
  <c r="F72" i="1"/>
  <c r="I71" i="1"/>
  <c r="H71" i="1"/>
  <c r="G71" i="1"/>
  <c r="F71" i="1"/>
  <c r="I70" i="1"/>
  <c r="H70" i="1"/>
  <c r="G70" i="1"/>
  <c r="F70" i="1"/>
  <c r="I54" i="1"/>
  <c r="H54" i="1"/>
  <c r="G54" i="1"/>
  <c r="F54" i="1"/>
  <c r="I53" i="1"/>
  <c r="H53" i="1"/>
  <c r="G53" i="1"/>
  <c r="F53" i="1"/>
  <c r="I51" i="1"/>
  <c r="H51" i="1"/>
  <c r="G51" i="1"/>
  <c r="F51" i="1"/>
  <c r="I50" i="1"/>
  <c r="H50" i="1"/>
  <c r="F50" i="1"/>
  <c r="I49" i="1"/>
  <c r="H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H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H18" i="1"/>
  <c r="G18" i="1"/>
  <c r="F18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</calcChain>
</file>

<file path=xl/sharedStrings.xml><?xml version="1.0" encoding="utf-8"?>
<sst xmlns="http://schemas.openxmlformats.org/spreadsheetml/2006/main" count="267" uniqueCount="195">
  <si>
    <t>0109         НИЙТ ТЭНЦВЭРЖҮҮЛСЭН ОРЛОГО БА ТУСЛАМЖИЙН ДҮН</t>
  </si>
  <si>
    <t>0110            Татварын орлого</t>
  </si>
  <si>
    <t>0111               Орлогын албан татвар</t>
  </si>
  <si>
    <t>0112                  Хувь хүний орлогын албан татвар</t>
  </si>
  <si>
    <t>0113                     Цалин, хөдөлмөрийн хөлс, шагнал, урамшуулал болон тэдгээртэй адилтгах хөдөлмөр эрхлэлтийн орлого</t>
  </si>
  <si>
    <t>0114                     Үйл ажиллагааны орлого</t>
  </si>
  <si>
    <t>0115                     Хөрөнгийн орлого</t>
  </si>
  <si>
    <t>0120                     Шууд бус орлого</t>
  </si>
  <si>
    <t>0121                  Хувь хүний орлогын албан татварын буцаан олголт</t>
  </si>
  <si>
    <t>0125                  ААН-ын орлогын албан татвар</t>
  </si>
  <si>
    <t>0126                     ААН-ын орлогын албан татвар</t>
  </si>
  <si>
    <t>0135               Хөрөнгийн албан татвар</t>
  </si>
  <si>
    <t>0136                  Үл хөдлөх эд хөрөнгийн албан татвар</t>
  </si>
  <si>
    <t>0137                  Бууны албан татвар</t>
  </si>
  <si>
    <t>0138                  Автотээврийн болон өөрөө явагч хэрэгслийн албан татвар</t>
  </si>
  <si>
    <t>0139                  Малд ногдуулах албан татвар</t>
  </si>
  <si>
    <t>0158               Бусад татвар, төлбөр, хураамж</t>
  </si>
  <si>
    <t>0159                  Бусад нийтлэг төлбөр, хураамж</t>
  </si>
  <si>
    <t>0160                     Улсын тэмдэгтийн хураамж</t>
  </si>
  <si>
    <t>0165                     Түгээмэл тархацтай ашигт малтмал ашигласны төлбөр</t>
  </si>
  <si>
    <t>0168                     Хог хаягдлын үйлчилгээний хураамж</t>
  </si>
  <si>
    <t>0169                     Ашигт малтмалаас бусад байгалийн баялаг ашиглахад олгох эрхийн зөвшөөрлийн хураамж</t>
  </si>
  <si>
    <t>0172                  Газрын төлбөр</t>
  </si>
  <si>
    <t>0173                     Газрын төлбөр</t>
  </si>
  <si>
    <t>0174                     Дуудлага худалдаа</t>
  </si>
  <si>
    <t>0175                  Байгалийн нөөц ашигласны төлбөр</t>
  </si>
  <si>
    <t>0176                     Ойн нөөц ашигласны төлбөр</t>
  </si>
  <si>
    <t>0177                     Ан амьтны нөөц ашигласны төлбөр</t>
  </si>
  <si>
    <t>0178                     Ус, рашааны нөөц ашигласны төлбөр</t>
  </si>
  <si>
    <t>0179                     Байгалийн ургамлын нөөц ашигласны төлбөр</t>
  </si>
  <si>
    <t>0180                  Бусад татвар</t>
  </si>
  <si>
    <t>0181                     Бусад татвар</t>
  </si>
  <si>
    <t>0185            Татварын бус орлого</t>
  </si>
  <si>
    <t>0186               Нийтлэг татварын бус орлого</t>
  </si>
  <si>
    <t>0188                  Хүүгийн орлого</t>
  </si>
  <si>
    <t>0190                  Төсөв байгууллагын өөрийн орлого /үндсэн/</t>
  </si>
  <si>
    <t>0191                  Төсөв байгууллагын өөрийн орлого /туслах/</t>
  </si>
  <si>
    <t>0192                  Түрээсийн орлого</t>
  </si>
  <si>
    <t>0196                  Бусад орлого</t>
  </si>
  <si>
    <t>0197               Хөрөнгийн орлого</t>
  </si>
  <si>
    <t>0198                  Төрийн болон орон нутгийн өмчид бүртгэлтэй хөрөнгө борлуулсны орлого</t>
  </si>
  <si>
    <t>0199               Тусламжийн орлого</t>
  </si>
  <si>
    <t>0201                  Хандив тусламж /гадаад/</t>
  </si>
  <si>
    <t>0206               Улсын төсөв орон нутгийн төсөв хоорондын шилжүүлэг</t>
  </si>
  <si>
    <t>0208                  Орон нутгийн хөгжлийн нэгдсэн сангаас шилжүүлсэн орлого</t>
  </si>
  <si>
    <t>0209                  Улсын төсвөөс орон нутгийн төсөвт олгох санхүүгийн дэмжлэг</t>
  </si>
  <si>
    <t>(мян.төг)</t>
  </si>
  <si>
    <t>Орлогын нэр төрөл</t>
  </si>
  <si>
    <t>Өмнөх оны мөн үеийн гүйцэтгэл</t>
  </si>
  <si>
    <t>Батлагдсан төсөв</t>
  </si>
  <si>
    <t>Гүйцэтгэл /өссөн дүнгээр/</t>
  </si>
  <si>
    <t>хэмнэлт/хэтрэлт (Тайлант үеийн)</t>
  </si>
  <si>
    <t xml:space="preserve">хэмнэлт/хэтрэлт /Өмнөх оны мөн үетэй харьцуулсан/ </t>
  </si>
  <si>
    <t>жилээр</t>
  </si>
  <si>
    <t>тайлант үе /өссөн дүнгээр/</t>
  </si>
  <si>
    <t xml:space="preserve">зөрүү        </t>
  </si>
  <si>
    <t xml:space="preserve">Хувь, % </t>
  </si>
  <si>
    <t>(4-5)</t>
  </si>
  <si>
    <t>(5:4)</t>
  </si>
  <si>
    <t>(5-2)</t>
  </si>
  <si>
    <t>(5:2)</t>
  </si>
  <si>
    <t>БУЛГАН АЙМГИЙН ОРОН НУТГИЙН ТӨСВИЙН ОРЛОГЫН МЭДЭЭ: НИЙТ ОРЛОГО 2022 оны 11 САР</t>
  </si>
  <si>
    <t>2022 оны 12-р сарын 08-ны өдөр</t>
  </si>
  <si>
    <t>0203                  Сум дүүргээс авсан тэгшитгэл</t>
  </si>
  <si>
    <t>НИЙТ ОРЛОГООС АЙМГИЙН ТӨСВИЙН ОРЛОГО-2022 оны 11 САР</t>
  </si>
  <si>
    <t>0211      НИЙТ ЗАРЛАГА ба ЦЭВЭР ЗЭЭЛИЙН ДҮН</t>
  </si>
  <si>
    <t>0212         НИЙТ ЗАРЛАГА</t>
  </si>
  <si>
    <t>0213            УРСГАЛ ЗАРДАЛ</t>
  </si>
  <si>
    <t>0214               БАРАА, АЖИЛ ҮЙЛЧИЛГЭЭНИЙ ЗАРДАЛ</t>
  </si>
  <si>
    <t>0215                  Цалин хөлс болон нэмэгдэл урамшил</t>
  </si>
  <si>
    <t>0216                     Үндсэн цалин</t>
  </si>
  <si>
    <t>0217                     Нэмэгдэл</t>
  </si>
  <si>
    <t>0218                     Унаа хоолны хөнгөлөлт</t>
  </si>
  <si>
    <t>0219                     Урамшуулал</t>
  </si>
  <si>
    <t>0220                     Гэрээт ажлын хөлс</t>
  </si>
  <si>
    <t>0221                  Ажил олгогчоос нийгмийн даатгалд төлөх шимтгэл</t>
  </si>
  <si>
    <t>0227                  Байр ашиглалттай холбоотой тогтмол зардал</t>
  </si>
  <si>
    <t>0228                     Гэрэл, цахилгаан</t>
  </si>
  <si>
    <t>0229                     Түлш, халаалт</t>
  </si>
  <si>
    <t>0230                     Цэвэр, бохир ус</t>
  </si>
  <si>
    <t>0231                     Байрны түрээс</t>
  </si>
  <si>
    <t>0232                  Хангамж, бараа материалын зардал</t>
  </si>
  <si>
    <t>0233                     Бичиг хэрэг</t>
  </si>
  <si>
    <t>0234                     Тээвэр, шатахуун</t>
  </si>
  <si>
    <t>0235                     Шуудан, холбоо, интернэтийн төлбөр</t>
  </si>
  <si>
    <t>0236                     Ном, хэвлэл</t>
  </si>
  <si>
    <t>0237                     Хог хаягдал зайлуулах, хортон мэрэгчдийн устгал, ариутгал</t>
  </si>
  <si>
    <t>0238                     Бага үнэтэй, түргэн элэгдэх, ахуйн эд зүйлс</t>
  </si>
  <si>
    <t>0239                  Нормативт зардал</t>
  </si>
  <si>
    <t>0240                     Эм, бэлдмэл, эмнэлгийн хэрэгсэл</t>
  </si>
  <si>
    <t>0241                     Хоол, хүнс</t>
  </si>
  <si>
    <t>0242                     Нормын хувцас, зөөлөн эдлэл</t>
  </si>
  <si>
    <t>0243                  Эд хогшил, урсгал засварын зардал</t>
  </si>
  <si>
    <t>0244                     Багаж, техник, хэрэгсэл</t>
  </si>
  <si>
    <t>0245                     Тавилга</t>
  </si>
  <si>
    <t>0246                     Хөдөлмөр хамгааллын хэрэглэл</t>
  </si>
  <si>
    <t>0247                     Урсгал засвар</t>
  </si>
  <si>
    <t>0248                  Томилолт, зочны зардал</t>
  </si>
  <si>
    <t>0249                     Гадаад албан томилолт</t>
  </si>
  <si>
    <t>0250                     Дотоод албан томилолт</t>
  </si>
  <si>
    <t>0251                     Зочин төлөөлөгч хүлээн авах</t>
  </si>
  <si>
    <t>0252                  Бусдаар гүйцэтгүүлсэн ажил, үйлчилгээний төлбөр, хураамж</t>
  </si>
  <si>
    <t>0253                     Бусдаар гүйцэтгүүлсэн бусад нийтлэг ажил үйлчилгээний төлбөр хураамж</t>
  </si>
  <si>
    <t>0255                     Даатгалын үйлчилгээ</t>
  </si>
  <si>
    <t>0256                     Тээврийн хэрэгслийн татвар</t>
  </si>
  <si>
    <t>0257                     Тээврийн хэрэгслийн оношлогоо</t>
  </si>
  <si>
    <t>0258                     Мэдээлэл, технологийн үйлчилгээ</t>
  </si>
  <si>
    <t>0259                     Газрын төлбөр</t>
  </si>
  <si>
    <t>0262                  Бараа үйлчилгээний бусад зардал</t>
  </si>
  <si>
    <t>0263                     Бараа үйлчилгээний бусад зардал</t>
  </si>
  <si>
    <t>0264                     Хичээл үйлдвэрлэлийн дадлага хийх</t>
  </si>
  <si>
    <t>0268               ТАТААС</t>
  </si>
  <si>
    <t>0269                  Төрийн өмчит байгууллагад олгох татаас</t>
  </si>
  <si>
    <t>0270                  Хувийн хэвшлийн байгууллагад олгох татаас</t>
  </si>
  <si>
    <t>0271               УРСГАЛ ШИЛЖҮҮЛЭГ</t>
  </si>
  <si>
    <t>0272                  Засгийн газрын урсгал шилжүүлэг</t>
  </si>
  <si>
    <t>0273                     Засгийн газрын дотоод шилжүүлэг</t>
  </si>
  <si>
    <t>0280                  Бусад урсгал шилжүүлэг</t>
  </si>
  <si>
    <t>0282                     Нийгмийн халамжийн тэтгэвэр, тэтгэмж</t>
  </si>
  <si>
    <t>0283                     Ажил олгогчоос олгох бусад тэтгэмж, урамшуулал</t>
  </si>
  <si>
    <t>0284                     Төрөөс иргэдэд олгох тэтгэмж, урамшуулал</t>
  </si>
  <si>
    <t>0286                     Тэтгэвэрт гарахад олгох нэг удаагийн мөнгөн тэтгэмж</t>
  </si>
  <si>
    <t>0288                     Нэг удаагийн тэтгэмж, шагнал урамшуулал</t>
  </si>
  <si>
    <t>0290            ХӨРӨНГИЙН ЗАРДАЛ</t>
  </si>
  <si>
    <t>0292               Их засвар</t>
  </si>
  <si>
    <t>0293               Тоног төхөөрөмж</t>
  </si>
  <si>
    <t>0294               Бусад хөрөнгө</t>
  </si>
  <si>
    <t>0296         ЭPГЭЖ ТӨЛӨГДӨХ ТӨЛБӨРИЙГ ХАССАН ЦЭВЭР ЗЭЭЛ</t>
  </si>
  <si>
    <t>0297            Эргэж төлөгдөх зээл</t>
  </si>
  <si>
    <t xml:space="preserve">БУЛГАН АЙМГИЙН УЛС, ОРОН НУТГИЙН ТӨСВИЙН БАЙГУУЛЛАГЫН </t>
  </si>
  <si>
    <t xml:space="preserve"> (мян.төг)</t>
  </si>
  <si>
    <t>Зардлын эдийн засгийн ангилал</t>
  </si>
  <si>
    <t>дүн</t>
  </si>
  <si>
    <t>хувь, %</t>
  </si>
  <si>
    <t xml:space="preserve">2022 ОНЫ 11 САРЫН ЗАРДЛЫН МЭДЭЭ </t>
  </si>
  <si>
    <t>0207                  Тусгай зориулалтын шилжүүлгийн орлого</t>
  </si>
  <si>
    <t>ҮЗҮҮЛЭЛТ</t>
  </si>
  <si>
    <t>Өмнөх оны мөн үеийн үлдэгдэл</t>
  </si>
  <si>
    <t>0211     НИЙТ ӨГЛӨГ</t>
  </si>
  <si>
    <t>0216          Үндсэн цалин</t>
  </si>
  <si>
    <t>0222          Тэтгэврийн даатгал</t>
  </si>
  <si>
    <t>0228          Гэрэл, цахилгаан</t>
  </si>
  <si>
    <t>0229          Түлш, халаалт</t>
  </si>
  <si>
    <t>0230          Цэвэр, бохир ус</t>
  </si>
  <si>
    <t>0233          Бичиг хэрэг</t>
  </si>
  <si>
    <t>0234          Тээвэр, шатахуун</t>
  </si>
  <si>
    <t>0235          Шуудан, холбоо, интернэтийн төлбөр</t>
  </si>
  <si>
    <t>0237          Хог хаягдал зайлуулах, хортон мэрэгчдийн устгал, ариутгал</t>
  </si>
  <si>
    <t>0238          Бага үнэтэй, түргэн элэгдэх, ахуйн эд зүйлс</t>
  </si>
  <si>
    <t>0240          Эм, бэлдмэл, эмнэлгийн хэрэгсэл</t>
  </si>
  <si>
    <t>0241          Хоол, хүнс</t>
  </si>
  <si>
    <t>0242          Нормын хувцас, зөөлөн эдлэл</t>
  </si>
  <si>
    <t>0244          Багаж, техник, хэрэгсэл</t>
  </si>
  <si>
    <t>0247          Урсгал засвар</t>
  </si>
  <si>
    <t>0250          Дотоод албан томилолт</t>
  </si>
  <si>
    <t>0263          Бараа үйлчилгээний бусад зардал</t>
  </si>
  <si>
    <t>ӨР, АВЛАГЫН МЭДЭЭ 2022 ОНЫ 11 САР</t>
  </si>
  <si>
    <t xml:space="preserve">2022 оны 12-р сарын 08-ны өдөр   </t>
  </si>
  <si>
    <t>11 сарын эхний үлдэгдэл</t>
  </si>
  <si>
    <t>11 сарын эцсийн үлдэгдэл</t>
  </si>
  <si>
    <t>Бу. Баян-Агт. Сургууль</t>
  </si>
  <si>
    <t>Бу. Баяннуур. Эмнэлэг</t>
  </si>
  <si>
    <t>Бу. Баяннуур. Соёлын төв</t>
  </si>
  <si>
    <t>Бу. Бугат. Сургууль</t>
  </si>
  <si>
    <t>Бу. Бугат. ЭМТ</t>
  </si>
  <si>
    <t>Бу. Булган. Цэцэрлэг /2-р/</t>
  </si>
  <si>
    <t>Бу. Булган. Цэцэрлэг /4-р/</t>
  </si>
  <si>
    <t>Бу. Булган. Цэцэрлэг /6-р/</t>
  </si>
  <si>
    <t>Бу. Булган. Цэцэрлэг /7-р/</t>
  </si>
  <si>
    <t>Бу. Бүрэгхангай. Сургууль</t>
  </si>
  <si>
    <t>Бу. Бүрэгхангай. Цэцэрлэг</t>
  </si>
  <si>
    <t>Бу. Гурванбулаг. Засаг даргын тамгын газар</t>
  </si>
  <si>
    <t>Бу. Гурванбулаг. Сургууль</t>
  </si>
  <si>
    <t>Бу. Гурванбулаг. Эмнэлэг</t>
  </si>
  <si>
    <t>Бу. Могод. Цэцэрлэг</t>
  </si>
  <si>
    <t>Бу. Рашаант. Сургууль</t>
  </si>
  <si>
    <t>Бу. Рашаант. Цэцэрлэг</t>
  </si>
  <si>
    <t>Бу. Сайхан. Сургууль</t>
  </si>
  <si>
    <t>Бу. Тэшиг. Иргэдийн төлөөлөгчдийн хурал</t>
  </si>
  <si>
    <t>Бу. Тэшиг. Соёлын төв</t>
  </si>
  <si>
    <t>Бу. Тэшиг. Цэцэрлэг</t>
  </si>
  <si>
    <t>Бу. Хутаг-Өндөр. Сургууль</t>
  </si>
  <si>
    <t>Бу. Хутаг-Өндөр.  Эмнэлэг</t>
  </si>
  <si>
    <t>Бу. Хялганат тосгон. Эмнэлэг</t>
  </si>
  <si>
    <t>САНХҮҮ, ТӨРИЙН САНГИЙН ХЭЛТСИЙН ДАРГА</t>
  </si>
  <si>
    <t>Д.БАТЦОГТ</t>
  </si>
  <si>
    <t>ЕРӨНХИЙ НЯГТЛАН БОДОГЧ</t>
  </si>
  <si>
    <t>О.САЙНЗАЯА</t>
  </si>
  <si>
    <t>Бу. Бугат. ЗДТГ</t>
  </si>
  <si>
    <t>Бу. Сэлэнгэ. Сургууль</t>
  </si>
  <si>
    <t>Бу. Булган. 1-сур</t>
  </si>
  <si>
    <t>Бу. Булган. 3-сур</t>
  </si>
  <si>
    <t>Бу. Булган. Соёлын төв</t>
  </si>
  <si>
    <t>Бу. Хялганат тосгон. ЗДТГ</t>
  </si>
  <si>
    <t>Бу. Хялганат тосгон. ЕБС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</si>
</sst>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" fillId="0" borderId="0" xfId="1" applyNumberFormat="1" applyFont="1"/>
    <xf numFmtId="165" fontId="0" fillId="0" borderId="0" xfId="0" applyNumberForma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7" fillId="0" borderId="0" xfId="2" applyFont="1" applyAlignment="1">
      <alignment horizontal="center" vertical="top"/>
    </xf>
    <xf numFmtId="0" fontId="8" fillId="0" borderId="0" xfId="2" applyFont="1"/>
    <xf numFmtId="0" fontId="8" fillId="0" borderId="0" xfId="2" applyFont="1" applyAlignment="1">
      <alignment vertical="top"/>
    </xf>
    <xf numFmtId="0" fontId="8" fillId="0" borderId="0" xfId="2" applyFont="1" applyAlignment="1">
      <alignment horizontal="right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4" fontId="2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43" fontId="0" fillId="0" borderId="0" xfId="0" applyNumberFormat="1"/>
    <xf numFmtId="0" fontId="2" fillId="0" borderId="6" xfId="0" applyFont="1" applyBorder="1" applyAlignment="1">
      <alignment horizontal="left"/>
    </xf>
    <xf numFmtId="164" fontId="2" fillId="0" borderId="6" xfId="1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Normal 2" xfId="2" xr:uid="{7F6A3358-543D-4607-BF13-6E719BE3C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6015-DB6B-4BDF-90C8-4DEBCADF24DD}">
  <dimension ref="A1:L258"/>
  <sheetViews>
    <sheetView tabSelected="1" topLeftCell="A185" workbookViewId="0">
      <selection activeCell="F203" sqref="F203"/>
    </sheetView>
  </sheetViews>
  <sheetFormatPr defaultRowHeight="15" x14ac:dyDescent="0.25"/>
  <cols>
    <col min="1" max="1" width="60.140625" customWidth="1"/>
    <col min="2" max="2" width="12.85546875" customWidth="1"/>
    <col min="3" max="3" width="13" customWidth="1"/>
    <col min="4" max="4" width="13.28515625" customWidth="1"/>
    <col min="5" max="5" width="13" customWidth="1"/>
    <col min="6" max="6" width="12.85546875" customWidth="1"/>
    <col min="7" max="7" width="8.5703125" customWidth="1"/>
    <col min="8" max="8" width="13.5703125" customWidth="1"/>
    <col min="9" max="9" width="8.28515625" customWidth="1"/>
    <col min="12" max="12" width="14.28515625" bestFit="1" customWidth="1"/>
  </cols>
  <sheetData>
    <row r="1" spans="1:12" s="5" customFormat="1" ht="15" customHeight="1" x14ac:dyDescent="0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12" s="5" customFormat="1" x14ac:dyDescent="0.25">
      <c r="A2" s="6"/>
      <c r="B2" s="6"/>
      <c r="C2" s="6"/>
      <c r="D2" s="6"/>
      <c r="E2" s="6"/>
      <c r="F2" s="6"/>
      <c r="H2" s="6"/>
    </row>
    <row r="3" spans="1:12" s="5" customFormat="1" x14ac:dyDescent="0.25">
      <c r="A3" s="6"/>
      <c r="B3" s="6"/>
      <c r="C3" s="6"/>
      <c r="D3" s="6"/>
      <c r="E3" s="6"/>
      <c r="F3" s="6"/>
      <c r="H3" s="6"/>
    </row>
    <row r="4" spans="1:12" s="5" customFormat="1" x14ac:dyDescent="0.25">
      <c r="A4" t="s">
        <v>62</v>
      </c>
      <c r="F4" s="7"/>
      <c r="G4" s="7"/>
      <c r="H4" s="7"/>
      <c r="I4" s="7" t="s">
        <v>46</v>
      </c>
    </row>
    <row r="5" spans="1:12" s="5" customFormat="1" ht="44.25" customHeight="1" x14ac:dyDescent="0.25">
      <c r="A5" s="8" t="s">
        <v>47</v>
      </c>
      <c r="B5" s="8" t="s">
        <v>48</v>
      </c>
      <c r="C5" s="9" t="s">
        <v>49</v>
      </c>
      <c r="D5" s="10"/>
      <c r="E5" s="8" t="s">
        <v>50</v>
      </c>
      <c r="F5" s="11" t="s">
        <v>51</v>
      </c>
      <c r="G5" s="12"/>
      <c r="H5" s="11" t="s">
        <v>52</v>
      </c>
      <c r="I5" s="12"/>
    </row>
    <row r="6" spans="1:12" s="5" customFormat="1" ht="45" customHeight="1" x14ac:dyDescent="0.25">
      <c r="A6" s="13"/>
      <c r="B6" s="13"/>
      <c r="C6" s="14" t="s">
        <v>53</v>
      </c>
      <c r="D6" s="14" t="s">
        <v>54</v>
      </c>
      <c r="E6" s="13"/>
      <c r="F6" s="15" t="s">
        <v>55</v>
      </c>
      <c r="G6" s="15" t="s">
        <v>56</v>
      </c>
      <c r="H6" s="15" t="s">
        <v>55</v>
      </c>
      <c r="I6" s="15" t="s">
        <v>56</v>
      </c>
    </row>
    <row r="7" spans="1:12" s="5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57</v>
      </c>
      <c r="G7" s="14" t="s">
        <v>58</v>
      </c>
      <c r="H7" s="14" t="s">
        <v>59</v>
      </c>
      <c r="I7" s="14" t="s">
        <v>60</v>
      </c>
    </row>
    <row r="8" spans="1:12" x14ac:dyDescent="0.25">
      <c r="A8" s="1" t="s">
        <v>0</v>
      </c>
      <c r="B8" s="31">
        <v>70755752.134220004</v>
      </c>
      <c r="C8" s="31">
        <v>45168219.600000001</v>
      </c>
      <c r="D8" s="31">
        <v>41671197</v>
      </c>
      <c r="E8" s="31">
        <v>42214495.999820001</v>
      </c>
      <c r="F8" s="31">
        <f>+D8+-E8</f>
        <v>-543298.99982000142</v>
      </c>
      <c r="G8" s="31">
        <f t="shared" ref="G8:G54" si="0">+E8/D8*100</f>
        <v>101.3037758426282</v>
      </c>
      <c r="H8" s="31">
        <f>+E8-B8</f>
        <v>-28541256.134400003</v>
      </c>
      <c r="I8" s="31">
        <f>+E8/B8*100</f>
        <v>59.662281477470955</v>
      </c>
    </row>
    <row r="9" spans="1:12" x14ac:dyDescent="0.25">
      <c r="A9" t="s">
        <v>1</v>
      </c>
      <c r="B9" s="16">
        <v>27155888.336089998</v>
      </c>
      <c r="C9" s="16">
        <v>29028394.800000001</v>
      </c>
      <c r="D9" s="16">
        <v>26573335.199999999</v>
      </c>
      <c r="E9" s="16">
        <v>28384094.663630001</v>
      </c>
      <c r="F9" s="16">
        <f>+D9+-E9</f>
        <v>-1810759.463630002</v>
      </c>
      <c r="G9" s="16">
        <f t="shared" si="0"/>
        <v>106.8141972018251</v>
      </c>
      <c r="H9" s="16">
        <f>+E9-B9</f>
        <v>1228206.3275400028</v>
      </c>
      <c r="I9" s="16">
        <f>+E9/B9*100</f>
        <v>104.52279929987679</v>
      </c>
      <c r="L9" s="36">
        <f>+B8-B51</f>
        <v>32054736.373220004</v>
      </c>
    </row>
    <row r="10" spans="1:12" x14ac:dyDescent="0.25">
      <c r="A10" t="s">
        <v>2</v>
      </c>
      <c r="B10" s="16">
        <v>5631810.3484899998</v>
      </c>
      <c r="C10" s="16">
        <v>7011958.5</v>
      </c>
      <c r="D10" s="16">
        <v>6086971.4000000004</v>
      </c>
      <c r="E10" s="16">
        <v>6939558.1696899999</v>
      </c>
      <c r="F10" s="16">
        <f>+D10+-E10</f>
        <v>-852586.76968999952</v>
      </c>
      <c r="G10" s="16">
        <f t="shared" si="0"/>
        <v>114.00674840841209</v>
      </c>
      <c r="H10" s="16">
        <f>+E10-B10</f>
        <v>1307747.8212000001</v>
      </c>
      <c r="I10" s="16">
        <f>+E10/B10*100</f>
        <v>123.22073614482834</v>
      </c>
      <c r="L10" s="36">
        <f>+E8-E51</f>
        <v>32103000.348670002</v>
      </c>
    </row>
    <row r="11" spans="1:12" x14ac:dyDescent="0.25">
      <c r="A11" t="s">
        <v>3</v>
      </c>
      <c r="B11" s="16">
        <v>6048451.9862799998</v>
      </c>
      <c r="C11" s="16">
        <v>6871958.5</v>
      </c>
      <c r="D11" s="16">
        <v>6131971.4000000004</v>
      </c>
      <c r="E11" s="16">
        <v>6856902.6541499998</v>
      </c>
      <c r="F11" s="16">
        <f>+D11+-E11</f>
        <v>-724931.25414999947</v>
      </c>
      <c r="G11" s="16">
        <f t="shared" si="0"/>
        <v>111.82215647890985</v>
      </c>
      <c r="H11" s="16">
        <f>+E11-B11</f>
        <v>808450.66787</v>
      </c>
      <c r="I11" s="16">
        <f>+E11/B11*100</f>
        <v>113.36624097709378</v>
      </c>
      <c r="L11" s="36">
        <f>+L9-L10</f>
        <v>-48263.975449997932</v>
      </c>
    </row>
    <row r="12" spans="1:12" x14ac:dyDescent="0.25">
      <c r="A12" t="s">
        <v>4</v>
      </c>
      <c r="B12" s="16">
        <v>4734446.1819200004</v>
      </c>
      <c r="C12" s="16">
        <v>5133054.3</v>
      </c>
      <c r="D12" s="16">
        <v>4668268.9000000004</v>
      </c>
      <c r="E12" s="16">
        <v>5647523.0564999999</v>
      </c>
      <c r="F12" s="16">
        <f>+D12+-E12</f>
        <v>-979254.15649999958</v>
      </c>
      <c r="G12" s="16">
        <f t="shared" si="0"/>
        <v>120.97681554933564</v>
      </c>
      <c r="H12" s="16">
        <f>+E12-B12</f>
        <v>913076.8745799996</v>
      </c>
      <c r="I12" s="16">
        <f>+E12/B12*100</f>
        <v>119.28582223760145</v>
      </c>
      <c r="L12" s="36">
        <f>+L10/L9*100</f>
        <v>100.15056737602845</v>
      </c>
    </row>
    <row r="13" spans="1:12" x14ac:dyDescent="0.25">
      <c r="A13" t="s">
        <v>5</v>
      </c>
      <c r="B13" s="16">
        <v>417173.14066999999</v>
      </c>
      <c r="C13" s="16">
        <v>412908.2</v>
      </c>
      <c r="D13" s="16">
        <v>331601.5</v>
      </c>
      <c r="E13" s="16">
        <f>545486.02531+520</f>
        <v>546006.02531000006</v>
      </c>
      <c r="F13" s="16">
        <f>+D13+-E13</f>
        <v>-214404.52531000006</v>
      </c>
      <c r="G13" s="16">
        <f t="shared" si="0"/>
        <v>164.65728451469613</v>
      </c>
      <c r="H13" s="16">
        <f>+E13-B13</f>
        <v>128832.88464000006</v>
      </c>
      <c r="I13" s="16">
        <f>+E13/B13*100</f>
        <v>130.88235365131328</v>
      </c>
    </row>
    <row r="14" spans="1:12" x14ac:dyDescent="0.25">
      <c r="A14" t="s">
        <v>6</v>
      </c>
      <c r="B14" s="16">
        <v>781979.24086000002</v>
      </c>
      <c r="C14" s="16">
        <v>773070</v>
      </c>
      <c r="D14" s="16">
        <v>699977.2</v>
      </c>
      <c r="E14" s="16">
        <v>575840.46762999997</v>
      </c>
      <c r="F14" s="16">
        <f>+D14+-E14</f>
        <v>124136.73236999998</v>
      </c>
      <c r="G14" s="16">
        <f t="shared" si="0"/>
        <v>82.2656034553697</v>
      </c>
      <c r="H14" s="16">
        <f>+E14-B14</f>
        <v>-206138.77323000005</v>
      </c>
      <c r="I14" s="16">
        <f>+E14/B14*100</f>
        <v>73.63884327628773</v>
      </c>
      <c r="L14" s="36">
        <f>+D8-D51</f>
        <v>30758867.699999999</v>
      </c>
    </row>
    <row r="15" spans="1:12" x14ac:dyDescent="0.25">
      <c r="A15" t="s">
        <v>7</v>
      </c>
      <c r="B15" s="16">
        <v>114853.42283</v>
      </c>
      <c r="C15" s="16">
        <v>552926</v>
      </c>
      <c r="D15" s="16">
        <v>432123.8</v>
      </c>
      <c r="E15" s="16">
        <v>87533.10471</v>
      </c>
      <c r="F15" s="16">
        <f>+D15+-E15</f>
        <v>344590.69529</v>
      </c>
      <c r="G15" s="16">
        <f t="shared" si="0"/>
        <v>20.256487772716987</v>
      </c>
      <c r="H15" s="16">
        <f>+E15-B15</f>
        <v>-27320.318119999996</v>
      </c>
      <c r="I15" s="16">
        <f>+E15/B15*100</f>
        <v>76.212882953921095</v>
      </c>
      <c r="L15" s="36">
        <f>+L10/L14*100</f>
        <v>104.36990289037851</v>
      </c>
    </row>
    <row r="16" spans="1:12" x14ac:dyDescent="0.25">
      <c r="A16" t="s">
        <v>8</v>
      </c>
      <c r="B16" s="16">
        <v>-416641.63779000001</v>
      </c>
      <c r="C16" s="16">
        <v>-600000</v>
      </c>
      <c r="D16" s="16">
        <v>-600000</v>
      </c>
      <c r="E16" s="16">
        <v>-471230.93505999999</v>
      </c>
      <c r="F16" s="16">
        <f>+D16+-E16</f>
        <v>-128769.06494000001</v>
      </c>
      <c r="G16" s="16">
        <f t="shared" si="0"/>
        <v>78.538489176666658</v>
      </c>
      <c r="H16" s="16">
        <f>+E16-B16</f>
        <v>-54589.297269999981</v>
      </c>
      <c r="I16" s="16">
        <f>+E16/B16*100</f>
        <v>113.1022183859393</v>
      </c>
    </row>
    <row r="17" spans="1:12" x14ac:dyDescent="0.25">
      <c r="A17" t="s">
        <v>9</v>
      </c>
      <c r="B17" s="16">
        <v>0</v>
      </c>
      <c r="C17" s="16">
        <v>740000</v>
      </c>
      <c r="D17" s="16">
        <v>555000</v>
      </c>
      <c r="E17" s="16">
        <v>553886.45059999998</v>
      </c>
      <c r="F17" s="16">
        <f>+D17+-E17</f>
        <v>1113.5494000000181</v>
      </c>
      <c r="G17" s="16">
        <f t="shared" si="0"/>
        <v>99.799360468468464</v>
      </c>
      <c r="H17" s="16">
        <f>+E17-B17</f>
        <v>553886.45059999998</v>
      </c>
      <c r="I17" s="16">
        <v>0</v>
      </c>
    </row>
    <row r="18" spans="1:12" x14ac:dyDescent="0.25">
      <c r="A18" t="s">
        <v>10</v>
      </c>
      <c r="B18" s="16">
        <v>0</v>
      </c>
      <c r="C18" s="16">
        <v>740000</v>
      </c>
      <c r="D18" s="16">
        <v>555000</v>
      </c>
      <c r="E18" s="16">
        <v>553886.45059999998</v>
      </c>
      <c r="F18" s="16">
        <f>+D18+-E18</f>
        <v>1113.5494000000181</v>
      </c>
      <c r="G18" s="16">
        <f t="shared" si="0"/>
        <v>99.799360468468464</v>
      </c>
      <c r="H18" s="16">
        <f>+E18-B18</f>
        <v>553886.45059999998</v>
      </c>
      <c r="I18" s="16">
        <v>0</v>
      </c>
      <c r="L18" s="36">
        <f>+E9/E8*100</f>
        <v>67.237791169533395</v>
      </c>
    </row>
    <row r="19" spans="1:12" x14ac:dyDescent="0.25">
      <c r="A19" t="s">
        <v>11</v>
      </c>
      <c r="B19" s="16">
        <v>1992038.02079</v>
      </c>
      <c r="C19" s="16">
        <v>3229506</v>
      </c>
      <c r="D19" s="16">
        <v>3037975.7</v>
      </c>
      <c r="E19" s="16">
        <v>2423790.7187199998</v>
      </c>
      <c r="F19" s="16">
        <f>+D19+-E19</f>
        <v>614184.98128000041</v>
      </c>
      <c r="G19" s="16">
        <f t="shared" si="0"/>
        <v>79.783084463776305</v>
      </c>
      <c r="H19" s="16">
        <f>+E19-B19</f>
        <v>431752.69792999979</v>
      </c>
      <c r="I19" s="16">
        <f>+E19/B19*100</f>
        <v>121.67391854091096</v>
      </c>
      <c r="L19" s="36">
        <f>+E41/E8*100</f>
        <v>8.331424025659329</v>
      </c>
    </row>
    <row r="20" spans="1:12" x14ac:dyDescent="0.25">
      <c r="A20" t="s">
        <v>12</v>
      </c>
      <c r="B20" s="16">
        <v>1103705.1992500001</v>
      </c>
      <c r="C20" s="16">
        <v>1008479.9</v>
      </c>
      <c r="D20" s="16">
        <v>986812.8</v>
      </c>
      <c r="E20" s="16">
        <v>1250087.5073299999</v>
      </c>
      <c r="F20" s="16">
        <f>+D20+-E20</f>
        <v>-263274.70732999989</v>
      </c>
      <c r="G20" s="16">
        <f t="shared" si="0"/>
        <v>126.67929594447902</v>
      </c>
      <c r="H20" s="16">
        <f>+E20-B20</f>
        <v>146382.30807999987</v>
      </c>
      <c r="I20" s="16">
        <f>+E20/B20*100</f>
        <v>113.26280859956725</v>
      </c>
    </row>
    <row r="21" spans="1:12" x14ac:dyDescent="0.25">
      <c r="A21" t="s">
        <v>13</v>
      </c>
      <c r="B21" s="16">
        <v>46180.14</v>
      </c>
      <c r="C21" s="16">
        <v>67557.5</v>
      </c>
      <c r="D21" s="16">
        <v>54057.5</v>
      </c>
      <c r="E21" s="16">
        <v>41015.800000000003</v>
      </c>
      <c r="F21" s="16">
        <f>+D21+-E21</f>
        <v>13041.699999999997</v>
      </c>
      <c r="G21" s="16">
        <f t="shared" si="0"/>
        <v>75.874393007445789</v>
      </c>
      <c r="H21" s="16">
        <f>+E21-B21</f>
        <v>-5164.3399999999965</v>
      </c>
      <c r="I21" s="16">
        <f>+E21/B21*100</f>
        <v>88.816967640202051</v>
      </c>
      <c r="L21">
        <f>100-67.2-8.3</f>
        <v>24.499999999999996</v>
      </c>
    </row>
    <row r="22" spans="1:12" x14ac:dyDescent="0.25">
      <c r="A22" t="s">
        <v>14</v>
      </c>
      <c r="B22" s="16">
        <v>396940.71154000005</v>
      </c>
      <c r="C22" s="16">
        <v>400000</v>
      </c>
      <c r="D22" s="16">
        <v>377185</v>
      </c>
      <c r="E22" s="16">
        <v>452653.73138999997</v>
      </c>
      <c r="F22" s="16">
        <f>+D22+-E22</f>
        <v>-75468.731389999972</v>
      </c>
      <c r="G22" s="16">
        <f t="shared" si="0"/>
        <v>120.00841268608242</v>
      </c>
      <c r="H22" s="16">
        <f>+E22-B22</f>
        <v>55713.019849999924</v>
      </c>
      <c r="I22" s="16">
        <f>+E22/B22*100</f>
        <v>114.03560235327126</v>
      </c>
    </row>
    <row r="23" spans="1:12" x14ac:dyDescent="0.25">
      <c r="A23" t="s">
        <v>15</v>
      </c>
      <c r="B23" s="16">
        <v>445211.97</v>
      </c>
      <c r="C23" s="16">
        <v>1753468.6</v>
      </c>
      <c r="D23" s="16">
        <v>1619920.4</v>
      </c>
      <c r="E23" s="16">
        <v>680033.68</v>
      </c>
      <c r="F23" s="16">
        <f>+D23+-E23</f>
        <v>939886.71999999986</v>
      </c>
      <c r="G23" s="16">
        <f t="shared" si="0"/>
        <v>41.979450348301071</v>
      </c>
      <c r="H23" s="16">
        <f>+E23-B23</f>
        <v>234821.71000000008</v>
      </c>
      <c r="I23" s="16">
        <f>+E23/B23*100</f>
        <v>152.74379976800716</v>
      </c>
    </row>
    <row r="24" spans="1:12" x14ac:dyDescent="0.25">
      <c r="A24" t="s">
        <v>16</v>
      </c>
      <c r="B24" s="16">
        <v>19532039.966810003</v>
      </c>
      <c r="C24" s="16">
        <v>18786930.300000001</v>
      </c>
      <c r="D24" s="16">
        <v>17448388.100000001</v>
      </c>
      <c r="E24" s="16">
        <v>19020745.775220003</v>
      </c>
      <c r="F24" s="16">
        <f>+D24+-E24</f>
        <v>-1572357.6752200015</v>
      </c>
      <c r="G24" s="16">
        <f t="shared" si="0"/>
        <v>109.0114781159642</v>
      </c>
      <c r="H24" s="16">
        <f>+E24-B24</f>
        <v>-511294.19158999994</v>
      </c>
      <c r="I24" s="16">
        <f>+E24/B24*100</f>
        <v>97.382279616164922</v>
      </c>
    </row>
    <row r="25" spans="1:12" x14ac:dyDescent="0.25">
      <c r="A25" t="s">
        <v>17</v>
      </c>
      <c r="B25" s="16">
        <v>401817.84858999995</v>
      </c>
      <c r="C25" s="16">
        <v>509915</v>
      </c>
      <c r="D25" s="16">
        <v>457954.7</v>
      </c>
      <c r="E25" s="16">
        <v>390497.68599999999</v>
      </c>
      <c r="F25" s="16">
        <f>+D25+-E25</f>
        <v>67457.014000000025</v>
      </c>
      <c r="G25" s="16">
        <f t="shared" si="0"/>
        <v>85.269937397738232</v>
      </c>
      <c r="H25" s="16">
        <f>+E25-B25</f>
        <v>-11320.162589999964</v>
      </c>
      <c r="I25" s="16">
        <f>+E25/B25*100</f>
        <v>97.182762629952109</v>
      </c>
    </row>
    <row r="26" spans="1:12" x14ac:dyDescent="0.25">
      <c r="A26" t="s">
        <v>18</v>
      </c>
      <c r="B26" s="16">
        <v>164190.68780000001</v>
      </c>
      <c r="C26" s="16">
        <v>246700</v>
      </c>
      <c r="D26" s="16">
        <v>219373</v>
      </c>
      <c r="E26" s="16">
        <v>174381.12257000001</v>
      </c>
      <c r="F26" s="16">
        <f>+D26+-E26</f>
        <v>44991.877429999993</v>
      </c>
      <c r="G26" s="16">
        <f t="shared" si="0"/>
        <v>79.490695103773021</v>
      </c>
      <c r="H26" s="16">
        <f>+E26-B26</f>
        <v>10190.434769999993</v>
      </c>
      <c r="I26" s="16">
        <f>+E26/B26*100</f>
        <v>106.20646329371183</v>
      </c>
    </row>
    <row r="27" spans="1:12" x14ac:dyDescent="0.25">
      <c r="A27" t="s">
        <v>19</v>
      </c>
      <c r="B27" s="16">
        <v>87222.93</v>
      </c>
      <c r="C27" s="16">
        <v>93215</v>
      </c>
      <c r="D27" s="16">
        <v>88443.5</v>
      </c>
      <c r="E27" s="16">
        <v>67929.673999999999</v>
      </c>
      <c r="F27" s="16">
        <f>+D27+-E27</f>
        <v>20513.826000000001</v>
      </c>
      <c r="G27" s="16">
        <f t="shared" si="0"/>
        <v>76.805727950612535</v>
      </c>
      <c r="H27" s="16">
        <f>+E27-B27</f>
        <v>-19293.255999999994</v>
      </c>
      <c r="I27" s="16">
        <f>+E27/B27*100</f>
        <v>77.880522931298003</v>
      </c>
    </row>
    <row r="28" spans="1:12" x14ac:dyDescent="0.25">
      <c r="A28" t="s">
        <v>20</v>
      </c>
      <c r="B28" s="16">
        <v>144416.23079</v>
      </c>
      <c r="C28" s="16">
        <v>169000</v>
      </c>
      <c r="D28" s="16">
        <v>149138.20000000001</v>
      </c>
      <c r="E28" s="16">
        <v>148186.88943000001</v>
      </c>
      <c r="F28" s="16">
        <f>+D28+-E28</f>
        <v>951.31057000000146</v>
      </c>
      <c r="G28" s="16">
        <f t="shared" si="0"/>
        <v>99.36212816702897</v>
      </c>
      <c r="H28" s="16">
        <f>+E28-B28</f>
        <v>3770.6586400000087</v>
      </c>
      <c r="I28" s="16">
        <f>+E28/B28*100</f>
        <v>102.6109659692497</v>
      </c>
    </row>
    <row r="29" spans="1:12" x14ac:dyDescent="0.25">
      <c r="A29" t="s">
        <v>21</v>
      </c>
      <c r="B29" s="16">
        <f>5988+83426</f>
        <v>89414</v>
      </c>
      <c r="C29" s="16">
        <v>1000</v>
      </c>
      <c r="D29" s="16">
        <v>1000</v>
      </c>
      <c r="E29" s="16">
        <v>0</v>
      </c>
      <c r="F29" s="16">
        <f>+D29+-E29</f>
        <v>1000</v>
      </c>
      <c r="G29" s="16">
        <f t="shared" si="0"/>
        <v>0</v>
      </c>
      <c r="H29" s="16">
        <f>+E29-B29</f>
        <v>-89414</v>
      </c>
      <c r="I29" s="16">
        <f>+E29/B29*100</f>
        <v>0</v>
      </c>
    </row>
    <row r="30" spans="1:12" x14ac:dyDescent="0.25">
      <c r="A30" t="s">
        <v>22</v>
      </c>
      <c r="B30" s="16">
        <v>1003629.8639199999</v>
      </c>
      <c r="C30" s="16">
        <v>1368266.9</v>
      </c>
      <c r="D30" s="16">
        <v>1259938</v>
      </c>
      <c r="E30" s="16">
        <v>1410852.4897</v>
      </c>
      <c r="F30" s="16">
        <f>+D30+-E30</f>
        <v>-150914.48970000003</v>
      </c>
      <c r="G30" s="16">
        <f t="shared" si="0"/>
        <v>111.97792984257956</v>
      </c>
      <c r="H30" s="16">
        <f>+E30-B30</f>
        <v>407222.62578000012</v>
      </c>
      <c r="I30" s="16">
        <f>+E30/B30*100</f>
        <v>140.57498091870849</v>
      </c>
    </row>
    <row r="31" spans="1:12" x14ac:dyDescent="0.25">
      <c r="A31" t="s">
        <v>23</v>
      </c>
      <c r="B31" s="16">
        <v>805048.20970000001</v>
      </c>
      <c r="C31" s="16">
        <v>948266.9</v>
      </c>
      <c r="D31" s="16">
        <v>840938</v>
      </c>
      <c r="E31" s="16">
        <v>692365.10770000005</v>
      </c>
      <c r="F31" s="16">
        <f>+D31+-E31</f>
        <v>148572.89229999995</v>
      </c>
      <c r="G31" s="16">
        <f t="shared" si="0"/>
        <v>82.332479647726714</v>
      </c>
      <c r="H31" s="16">
        <f>+E31-B31</f>
        <v>-112683.10199999996</v>
      </c>
      <c r="I31" s="16">
        <f>+E31/B31*100</f>
        <v>86.002937384086451</v>
      </c>
    </row>
    <row r="32" spans="1:12" x14ac:dyDescent="0.25">
      <c r="A32" t="s">
        <v>24</v>
      </c>
      <c r="B32" s="16">
        <v>198581.65422</v>
      </c>
      <c r="C32" s="16">
        <v>420000</v>
      </c>
      <c r="D32" s="16">
        <v>419000</v>
      </c>
      <c r="E32" s="16">
        <v>718487.38199999998</v>
      </c>
      <c r="F32" s="16">
        <f>+D32+-E32</f>
        <v>-299487.38199999998</v>
      </c>
      <c r="G32" s="16">
        <f t="shared" si="0"/>
        <v>171.47670214797134</v>
      </c>
      <c r="H32" s="16">
        <f>+E32-B32</f>
        <v>519905.72777999996</v>
      </c>
      <c r="I32" s="16">
        <f>+E32/B32*100</f>
        <v>361.80954621519015</v>
      </c>
    </row>
    <row r="33" spans="1:9" x14ac:dyDescent="0.25">
      <c r="A33" t="s">
        <v>25</v>
      </c>
      <c r="B33" s="16">
        <v>18019650.663479999</v>
      </c>
      <c r="C33" s="16">
        <v>16823748.399999999</v>
      </c>
      <c r="D33" s="16">
        <v>15651445.300000001</v>
      </c>
      <c r="E33" s="16">
        <v>17100249.730239999</v>
      </c>
      <c r="F33" s="16">
        <f>+D33+-E33</f>
        <v>-1448804.4302399978</v>
      </c>
      <c r="G33" s="16">
        <f t="shared" si="0"/>
        <v>109.25668142762508</v>
      </c>
      <c r="H33" s="16">
        <f>+E33-B33</f>
        <v>-919400.93324000016</v>
      </c>
      <c r="I33" s="16">
        <f>+E33/B33*100</f>
        <v>94.897787141327171</v>
      </c>
    </row>
    <row r="34" spans="1:9" x14ac:dyDescent="0.25">
      <c r="A34" t="s">
        <v>26</v>
      </c>
      <c r="B34" s="16">
        <v>529270.75144999998</v>
      </c>
      <c r="C34" s="16">
        <v>551601.4</v>
      </c>
      <c r="D34" s="16">
        <v>507130.3</v>
      </c>
      <c r="E34" s="16">
        <v>390658.31974000001</v>
      </c>
      <c r="F34" s="16">
        <f>+D34+-E34</f>
        <v>116471.98025999998</v>
      </c>
      <c r="G34" s="16">
        <f t="shared" si="0"/>
        <v>77.033125360484277</v>
      </c>
      <c r="H34" s="16">
        <f>+E34-B34</f>
        <v>-138612.43170999998</v>
      </c>
      <c r="I34" s="16">
        <f>+E34/B34*100</f>
        <v>73.810676042412169</v>
      </c>
    </row>
    <row r="35" spans="1:9" x14ac:dyDescent="0.25">
      <c r="A35" t="s">
        <v>27</v>
      </c>
      <c r="B35" s="16">
        <v>8434.5</v>
      </c>
      <c r="C35" s="16">
        <v>13863</v>
      </c>
      <c r="D35" s="16">
        <v>11414</v>
      </c>
      <c r="E35" s="16">
        <v>42666.86</v>
      </c>
      <c r="F35" s="16">
        <f>+D35+-E35</f>
        <v>-31252.86</v>
      </c>
      <c r="G35" s="16">
        <f t="shared" si="0"/>
        <v>373.81163483441384</v>
      </c>
      <c r="H35" s="16">
        <f>+E35-B35</f>
        <v>34232.36</v>
      </c>
      <c r="I35" s="16">
        <f>+E35/B35*100</f>
        <v>505.86116545141977</v>
      </c>
    </row>
    <row r="36" spans="1:9" x14ac:dyDescent="0.25">
      <c r="A36" t="s">
        <v>28</v>
      </c>
      <c r="B36" s="16">
        <v>17398519.462029997</v>
      </c>
      <c r="C36" s="16">
        <v>16258028</v>
      </c>
      <c r="D36" s="16">
        <v>15132645</v>
      </c>
      <c r="E36" s="16">
        <v>16256803.9005</v>
      </c>
      <c r="F36" s="16">
        <f>+D36+-E36</f>
        <v>-1124158.9004999995</v>
      </c>
      <c r="G36" s="16">
        <f t="shared" si="0"/>
        <v>107.42870066997541</v>
      </c>
      <c r="H36" s="16">
        <f>+E36-B36</f>
        <v>-1141715.5615299977</v>
      </c>
      <c r="I36" s="16">
        <f>+E36/B36*100</f>
        <v>93.437857950950118</v>
      </c>
    </row>
    <row r="37" spans="1:9" x14ac:dyDescent="0.25">
      <c r="A37" t="s">
        <v>29</v>
      </c>
      <c r="B37" s="16">
        <v>0</v>
      </c>
      <c r="C37" s="16">
        <v>256</v>
      </c>
      <c r="D37" s="16">
        <v>256</v>
      </c>
      <c r="E37" s="16">
        <v>410120.65</v>
      </c>
      <c r="F37" s="16">
        <f>+D37+-E37</f>
        <v>-409864.65</v>
      </c>
      <c r="G37" s="16">
        <v>0</v>
      </c>
      <c r="H37" s="16">
        <f>+E37-B37</f>
        <v>410120.65</v>
      </c>
      <c r="I37" s="16">
        <v>0</v>
      </c>
    </row>
    <row r="38" spans="1:9" x14ac:dyDescent="0.25">
      <c r="A38" t="s">
        <v>30</v>
      </c>
      <c r="B38" s="16">
        <v>106941.59082</v>
      </c>
      <c r="C38" s="16">
        <v>85000</v>
      </c>
      <c r="D38" s="16">
        <v>79050.100000000006</v>
      </c>
      <c r="E38" s="16">
        <v>119145.86928</v>
      </c>
      <c r="F38" s="16">
        <f>+D38+-E38</f>
        <v>-40095.769279999993</v>
      </c>
      <c r="G38" s="16">
        <f t="shared" si="0"/>
        <v>150.72197161040907</v>
      </c>
      <c r="H38" s="16">
        <f>+E38-B38</f>
        <v>12204.278460000001</v>
      </c>
      <c r="I38" s="16">
        <f>+E38/B38*100</f>
        <v>111.41209735746476</v>
      </c>
    </row>
    <row r="39" spans="1:9" x14ac:dyDescent="0.25">
      <c r="A39" t="s">
        <v>31</v>
      </c>
      <c r="B39" s="16">
        <v>106941.59082</v>
      </c>
      <c r="C39" s="16">
        <v>85000</v>
      </c>
      <c r="D39" s="16">
        <v>79050.100000000006</v>
      </c>
      <c r="E39" s="16">
        <v>119145.86928</v>
      </c>
      <c r="F39" s="16">
        <f>+D39+-E39</f>
        <v>-40095.769279999993</v>
      </c>
      <c r="G39" s="16">
        <f t="shared" si="0"/>
        <v>150.72197161040907</v>
      </c>
      <c r="H39" s="16">
        <f>+E39-B39</f>
        <v>12204.278460000001</v>
      </c>
      <c r="I39" s="16">
        <f>+E39/B39*100</f>
        <v>111.41209735746476</v>
      </c>
    </row>
    <row r="40" spans="1:9" x14ac:dyDescent="0.25">
      <c r="A40" t="s">
        <v>32</v>
      </c>
      <c r="B40" s="16">
        <v>43599863.798129998</v>
      </c>
      <c r="C40" s="16">
        <v>16139824.800000001</v>
      </c>
      <c r="D40" s="16">
        <v>15097861.800000001</v>
      </c>
      <c r="E40" s="16">
        <v>13830401.33619</v>
      </c>
      <c r="F40" s="16">
        <f>+D40+-E40</f>
        <v>1267460.4638100006</v>
      </c>
      <c r="G40" s="16">
        <f t="shared" si="0"/>
        <v>91.605033344456757</v>
      </c>
      <c r="H40" s="16">
        <f>+E40-B40</f>
        <v>-29769462.461939998</v>
      </c>
      <c r="I40" s="16">
        <f>+E40/B40*100</f>
        <v>31.721203075829763</v>
      </c>
    </row>
    <row r="41" spans="1:9" x14ac:dyDescent="0.25">
      <c r="A41" t="s">
        <v>33</v>
      </c>
      <c r="B41" s="16">
        <v>4482836.9311300004</v>
      </c>
      <c r="C41" s="16">
        <v>4724908.5999999996</v>
      </c>
      <c r="D41" s="16">
        <v>4547592.5</v>
      </c>
      <c r="E41" s="16">
        <v>3517068.6620399999</v>
      </c>
      <c r="F41" s="16">
        <f>+D41+-E41</f>
        <v>1030523.8379600001</v>
      </c>
      <c r="G41" s="16">
        <f t="shared" si="0"/>
        <v>77.339134103154578</v>
      </c>
      <c r="H41" s="16">
        <f>+E41-B41</f>
        <v>-965768.26909000054</v>
      </c>
      <c r="I41" s="16">
        <f>+E41/B41*100</f>
        <v>78.456314964672231</v>
      </c>
    </row>
    <row r="42" spans="1:9" x14ac:dyDescent="0.25">
      <c r="A42" t="s">
        <v>34</v>
      </c>
      <c r="B42" s="16">
        <f>785424.9734+366794.4</f>
        <v>1152219.3733999999</v>
      </c>
      <c r="C42" s="16">
        <v>1091567.8</v>
      </c>
      <c r="D42" s="16">
        <v>980425.6</v>
      </c>
      <c r="E42" s="16">
        <f>451115.44856+575697.7</f>
        <v>1026813.1485599999</v>
      </c>
      <c r="F42" s="16">
        <f>+D42+-E42</f>
        <v>-46387.548559999908</v>
      </c>
      <c r="G42" s="16">
        <f t="shared" si="0"/>
        <v>104.73136855667578</v>
      </c>
      <c r="H42" s="16">
        <f>+E42-B42</f>
        <v>-125406.22484000004</v>
      </c>
      <c r="I42" s="16">
        <f>+E42/B42*100</f>
        <v>89.116115582230833</v>
      </c>
    </row>
    <row r="43" spans="1:9" x14ac:dyDescent="0.25">
      <c r="A43" t="s">
        <v>35</v>
      </c>
      <c r="B43" s="16">
        <v>3081237.3179799998</v>
      </c>
      <c r="C43" s="16">
        <v>3350740.8</v>
      </c>
      <c r="D43" s="16">
        <v>3305708.2</v>
      </c>
      <c r="E43" s="16">
        <v>2103124.8884700001</v>
      </c>
      <c r="F43" s="16">
        <f>+D43+-E43</f>
        <v>1202583.3115300001</v>
      </c>
      <c r="G43" s="16">
        <f t="shared" si="0"/>
        <v>63.621008305270252</v>
      </c>
      <c r="H43" s="16">
        <f>+E43-B43</f>
        <v>-978112.4295099997</v>
      </c>
      <c r="I43" s="16">
        <f>+E43/B43*100</f>
        <v>68.255855405800688</v>
      </c>
    </row>
    <row r="44" spans="1:9" x14ac:dyDescent="0.25">
      <c r="A44" t="s">
        <v>36</v>
      </c>
      <c r="B44" s="16">
        <v>65530.525000000001</v>
      </c>
      <c r="C44" s="16">
        <v>59000</v>
      </c>
      <c r="D44" s="16">
        <v>59000</v>
      </c>
      <c r="E44" s="16">
        <v>37566</v>
      </c>
      <c r="F44" s="16">
        <f>+D44+-E44</f>
        <v>21434</v>
      </c>
      <c r="G44" s="16">
        <f t="shared" si="0"/>
        <v>63.671186440677964</v>
      </c>
      <c r="H44" s="16">
        <f>+E44-B44</f>
        <v>-27964.525000000001</v>
      </c>
      <c r="I44" s="16">
        <f>+E44/B44*100</f>
        <v>57.325956109767162</v>
      </c>
    </row>
    <row r="45" spans="1:9" x14ac:dyDescent="0.25">
      <c r="A45" t="s">
        <v>37</v>
      </c>
      <c r="B45" s="16">
        <v>10148</v>
      </c>
      <c r="C45" s="16">
        <v>20000</v>
      </c>
      <c r="D45" s="16">
        <v>18165</v>
      </c>
      <c r="E45" s="16">
        <v>11433.04</v>
      </c>
      <c r="F45" s="16">
        <f>+D45+-E45</f>
        <v>6731.9599999999991</v>
      </c>
      <c r="G45" s="16">
        <f t="shared" si="0"/>
        <v>62.939939443985693</v>
      </c>
      <c r="H45" s="16">
        <f>+E45-B45</f>
        <v>1285.0400000000009</v>
      </c>
      <c r="I45" s="16">
        <f>+E45/B45*100</f>
        <v>112.66298778084351</v>
      </c>
    </row>
    <row r="46" spans="1:9" x14ac:dyDescent="0.25">
      <c r="A46" t="s">
        <v>38</v>
      </c>
      <c r="B46" s="16">
        <v>173701.68932</v>
      </c>
      <c r="C46" s="16">
        <v>203600</v>
      </c>
      <c r="D46" s="16">
        <v>184293.7</v>
      </c>
      <c r="E46" s="16">
        <v>338131.59600999998</v>
      </c>
      <c r="F46" s="16">
        <f>+D46+-E46</f>
        <v>-153837.89600999997</v>
      </c>
      <c r="G46" s="16">
        <f t="shared" si="0"/>
        <v>183.47431084730513</v>
      </c>
      <c r="H46" s="16">
        <f>+E46-B46</f>
        <v>164429.90668999997</v>
      </c>
      <c r="I46" s="16">
        <f>+E46/B46*100</f>
        <v>194.66223807822664</v>
      </c>
    </row>
    <row r="47" spans="1:9" x14ac:dyDescent="0.25">
      <c r="A47" t="s">
        <v>39</v>
      </c>
      <c r="B47" s="16">
        <v>93153.364000000001</v>
      </c>
      <c r="C47" s="16">
        <v>132300</v>
      </c>
      <c r="D47" s="16">
        <v>128800</v>
      </c>
      <c r="E47" s="16">
        <v>201787.02299999999</v>
      </c>
      <c r="F47" s="16">
        <f>+D47+-E47</f>
        <v>-72987.022999999986</v>
      </c>
      <c r="G47" s="16">
        <f t="shared" si="0"/>
        <v>156.66694332298135</v>
      </c>
      <c r="H47" s="16">
        <f>+E47-B47</f>
        <v>108633.65899999999</v>
      </c>
      <c r="I47" s="16">
        <f>+E47/B47*100</f>
        <v>216.61807403970937</v>
      </c>
    </row>
    <row r="48" spans="1:9" x14ac:dyDescent="0.25">
      <c r="A48" t="s">
        <v>40</v>
      </c>
      <c r="B48" s="16">
        <v>93153.364000000001</v>
      </c>
      <c r="C48" s="16">
        <v>132300</v>
      </c>
      <c r="D48" s="16">
        <v>128800</v>
      </c>
      <c r="E48" s="16">
        <f>201787.023+50</f>
        <v>201837.02299999999</v>
      </c>
      <c r="F48" s="16">
        <f>+D48+-E48</f>
        <v>-73037.022999999986</v>
      </c>
      <c r="G48" s="16">
        <f t="shared" si="0"/>
        <v>156.70576319875775</v>
      </c>
      <c r="H48" s="16">
        <f>+E48-B48</f>
        <v>108683.65899999999</v>
      </c>
      <c r="I48" s="16">
        <f>+E48/B48*100</f>
        <v>216.67174896657514</v>
      </c>
    </row>
    <row r="49" spans="1:9" x14ac:dyDescent="0.25">
      <c r="A49" s="5" t="s">
        <v>41</v>
      </c>
      <c r="B49" s="16">
        <v>322857.74200000003</v>
      </c>
      <c r="C49" s="16">
        <v>0</v>
      </c>
      <c r="D49" s="16">
        <v>0</v>
      </c>
      <c r="E49" s="16">
        <v>0</v>
      </c>
      <c r="F49" s="16">
        <f>+D49+-E49</f>
        <v>0</v>
      </c>
      <c r="G49" s="16">
        <v>0</v>
      </c>
      <c r="H49" s="16">
        <f>+E49-B49</f>
        <v>-322857.74200000003</v>
      </c>
      <c r="I49" s="16">
        <f>+E49/B49*100</f>
        <v>0</v>
      </c>
    </row>
    <row r="50" spans="1:9" x14ac:dyDescent="0.25">
      <c r="A50" t="s">
        <v>42</v>
      </c>
      <c r="B50" s="16">
        <v>322857.74200000003</v>
      </c>
      <c r="C50" s="16">
        <v>0</v>
      </c>
      <c r="D50" s="16">
        <v>0</v>
      </c>
      <c r="E50" s="16">
        <v>0</v>
      </c>
      <c r="F50" s="16">
        <f>+D50+-E50</f>
        <v>0</v>
      </c>
      <c r="G50" s="16">
        <v>0</v>
      </c>
      <c r="H50" s="16">
        <f>+E50-B50</f>
        <v>-322857.74200000003</v>
      </c>
      <c r="I50" s="16">
        <f>+E50/B50*100</f>
        <v>0</v>
      </c>
    </row>
    <row r="51" spans="1:9" x14ac:dyDescent="0.25">
      <c r="A51" t="s">
        <v>43</v>
      </c>
      <c r="B51" s="16">
        <v>38701015.761</v>
      </c>
      <c r="C51" s="16">
        <f>+C53+C54</f>
        <v>11817790.800000001</v>
      </c>
      <c r="D51" s="16">
        <f>+D53+D54</f>
        <v>10912329.300000001</v>
      </c>
      <c r="E51" s="16">
        <v>10111495.651149999</v>
      </c>
      <c r="F51" s="16">
        <f>+D51+-E51</f>
        <v>800833.64885000139</v>
      </c>
      <c r="G51" s="16">
        <f t="shared" si="0"/>
        <v>92.661203425651735</v>
      </c>
      <c r="H51" s="16">
        <f>+E51-B51</f>
        <v>-28589520.109850001</v>
      </c>
      <c r="I51" s="16">
        <f>+E51/B51*100</f>
        <v>26.127209977107658</v>
      </c>
    </row>
    <row r="52" spans="1:9" x14ac:dyDescent="0.25">
      <c r="A52" t="s">
        <v>135</v>
      </c>
      <c r="B52" s="16">
        <v>31892535.699999999</v>
      </c>
      <c r="C52" s="16">
        <v>0</v>
      </c>
      <c r="D52" s="16">
        <v>0</v>
      </c>
      <c r="E52" s="16">
        <v>0</v>
      </c>
      <c r="F52" s="16">
        <f>+D52+-E52</f>
        <v>0</v>
      </c>
      <c r="G52" s="16">
        <v>0</v>
      </c>
      <c r="H52" s="16">
        <f>+E52-B52</f>
        <v>-31892535.699999999</v>
      </c>
      <c r="I52" s="16">
        <f>+E52/B52*100</f>
        <v>0</v>
      </c>
    </row>
    <row r="53" spans="1:9" x14ac:dyDescent="0.25">
      <c r="A53" t="s">
        <v>44</v>
      </c>
      <c r="B53" s="16">
        <v>3543144.5610000002</v>
      </c>
      <c r="C53" s="16">
        <v>6066570.9000000004</v>
      </c>
      <c r="D53" s="16">
        <v>5522824.2999999998</v>
      </c>
      <c r="E53" s="16">
        <v>5345877.1969999997</v>
      </c>
      <c r="F53" s="16">
        <f>+D53+-E53</f>
        <v>176947.10300000012</v>
      </c>
      <c r="G53" s="16">
        <f t="shared" si="0"/>
        <v>96.796075823016864</v>
      </c>
      <c r="H53" s="16">
        <f>+E53-B53</f>
        <v>1802732.6359999995</v>
      </c>
      <c r="I53" s="16">
        <f>+E53/B53*100</f>
        <v>150.87945481657695</v>
      </c>
    </row>
    <row r="54" spans="1:9" x14ac:dyDescent="0.25">
      <c r="A54" s="5" t="s">
        <v>45</v>
      </c>
      <c r="B54" s="16">
        <v>3265335.4</v>
      </c>
      <c r="C54" s="16">
        <v>5751219.9000000004</v>
      </c>
      <c r="D54" s="16">
        <v>5389505</v>
      </c>
      <c r="E54" s="16">
        <v>4765618.4541499997</v>
      </c>
      <c r="F54" s="16">
        <f>+D54+-E54</f>
        <v>623886.54585000034</v>
      </c>
      <c r="G54" s="16">
        <f t="shared" si="0"/>
        <v>88.424047368914202</v>
      </c>
      <c r="H54" s="16">
        <f>+E54-B54</f>
        <v>1500283.0541499997</v>
      </c>
      <c r="I54" s="16">
        <f>+E54/B54*100</f>
        <v>145.94575657220389</v>
      </c>
    </row>
    <row r="55" spans="1:9" x14ac:dyDescent="0.25">
      <c r="A55" s="5"/>
      <c r="B55" s="16"/>
      <c r="C55" s="16"/>
      <c r="D55" s="16"/>
      <c r="E55" s="16"/>
      <c r="F55" s="16"/>
      <c r="G55" s="16"/>
      <c r="H55" s="16"/>
      <c r="I55" s="17"/>
    </row>
    <row r="56" spans="1:9" x14ac:dyDescent="0.25">
      <c r="B56" s="16"/>
      <c r="C56" s="16"/>
      <c r="D56" s="16"/>
      <c r="E56" s="16"/>
      <c r="F56" s="16"/>
      <c r="G56" s="16"/>
      <c r="H56" s="16"/>
      <c r="I56" s="17"/>
    </row>
    <row r="57" spans="1:9" x14ac:dyDescent="0.25">
      <c r="B57" s="18"/>
      <c r="C57" s="16"/>
      <c r="D57" s="16"/>
      <c r="E57" s="16"/>
      <c r="F57" s="16"/>
      <c r="G57" s="19"/>
      <c r="H57" s="16"/>
      <c r="I57" s="16"/>
    </row>
    <row r="58" spans="1:9" x14ac:dyDescent="0.25">
      <c r="B58" s="19"/>
      <c r="C58" s="16"/>
      <c r="D58" s="16"/>
      <c r="E58" s="16"/>
      <c r="F58" s="16"/>
      <c r="G58" s="16"/>
      <c r="H58" s="16"/>
      <c r="I58" s="16"/>
    </row>
    <row r="60" spans="1:9" x14ac:dyDescent="0.25">
      <c r="B60" s="16"/>
      <c r="C60" s="16"/>
      <c r="D60" s="16"/>
      <c r="E60" s="16"/>
      <c r="F60" s="16"/>
      <c r="G60" s="16"/>
      <c r="H60" s="16"/>
      <c r="I60" s="17"/>
    </row>
    <row r="61" spans="1:9" x14ac:dyDescent="0.25">
      <c r="B61" s="16"/>
      <c r="C61" s="16"/>
      <c r="D61" s="16"/>
      <c r="E61" s="16"/>
      <c r="F61" s="16"/>
      <c r="G61" s="16"/>
      <c r="H61" s="16"/>
      <c r="I61" s="17"/>
    </row>
    <row r="62" spans="1:9" x14ac:dyDescent="0.25">
      <c r="B62" s="16"/>
      <c r="C62" s="16"/>
      <c r="D62" s="16"/>
      <c r="E62" s="16"/>
      <c r="F62" s="16"/>
      <c r="G62" s="16"/>
      <c r="H62" s="16"/>
      <c r="I62" s="17"/>
    </row>
    <row r="63" spans="1:9" s="5" customFormat="1" ht="15" customHeight="1" x14ac:dyDescent="0.25">
      <c r="A63" s="4" t="s">
        <v>64</v>
      </c>
      <c r="B63" s="4"/>
      <c r="C63" s="4"/>
      <c r="D63" s="4"/>
      <c r="E63" s="4"/>
      <c r="F63" s="4"/>
      <c r="G63" s="4"/>
      <c r="H63" s="4"/>
      <c r="I63" s="4"/>
    </row>
    <row r="64" spans="1:9" s="5" customFormat="1" x14ac:dyDescent="0.25"/>
    <row r="65" spans="1:12" s="5" customFormat="1" x14ac:dyDescent="0.25">
      <c r="A65" s="6"/>
      <c r="B65" s="6"/>
      <c r="C65" s="6"/>
      <c r="D65" s="6"/>
      <c r="E65" s="6"/>
      <c r="F65" s="6"/>
      <c r="H65" s="6"/>
    </row>
    <row r="66" spans="1:12" s="5" customFormat="1" x14ac:dyDescent="0.25">
      <c r="A66" t="s">
        <v>62</v>
      </c>
      <c r="F66" s="7"/>
      <c r="G66" s="7"/>
      <c r="H66" s="7"/>
      <c r="I66" s="7" t="s">
        <v>46</v>
      </c>
    </row>
    <row r="67" spans="1:12" s="5" customFormat="1" ht="54.75" customHeight="1" x14ac:dyDescent="0.25">
      <c r="A67" s="8" t="s">
        <v>47</v>
      </c>
      <c r="B67" s="8" t="s">
        <v>48</v>
      </c>
      <c r="C67" s="9" t="s">
        <v>49</v>
      </c>
      <c r="D67" s="10"/>
      <c r="E67" s="8" t="s">
        <v>50</v>
      </c>
      <c r="F67" s="11" t="s">
        <v>51</v>
      </c>
      <c r="G67" s="12"/>
      <c r="H67" s="11" t="s">
        <v>52</v>
      </c>
      <c r="I67" s="12"/>
    </row>
    <row r="68" spans="1:12" s="5" customFormat="1" ht="45" x14ac:dyDescent="0.25">
      <c r="A68" s="13"/>
      <c r="B68" s="13"/>
      <c r="C68" s="14" t="s">
        <v>53</v>
      </c>
      <c r="D68" s="14" t="s">
        <v>54</v>
      </c>
      <c r="E68" s="13"/>
      <c r="F68" s="15" t="s">
        <v>55</v>
      </c>
      <c r="G68" s="15" t="s">
        <v>56</v>
      </c>
      <c r="H68" s="15" t="s">
        <v>55</v>
      </c>
      <c r="I68" s="15" t="s">
        <v>56</v>
      </c>
    </row>
    <row r="69" spans="1:12" x14ac:dyDescent="0.25">
      <c r="A69" s="14">
        <v>1</v>
      </c>
      <c r="B69" s="14">
        <v>2</v>
      </c>
      <c r="C69" s="14">
        <v>3</v>
      </c>
      <c r="D69" s="14">
        <v>4</v>
      </c>
      <c r="E69" s="14">
        <v>5</v>
      </c>
      <c r="F69" s="14" t="s">
        <v>57</v>
      </c>
      <c r="G69" s="14" t="s">
        <v>58</v>
      </c>
      <c r="H69" s="14" t="s">
        <v>59</v>
      </c>
      <c r="I69" s="14" t="s">
        <v>60</v>
      </c>
    </row>
    <row r="70" spans="1:12" x14ac:dyDescent="0.25">
      <c r="A70" s="1" t="s">
        <v>0</v>
      </c>
      <c r="B70" s="31">
        <v>31125679.68778</v>
      </c>
      <c r="C70" s="31">
        <v>27076039.199999999</v>
      </c>
      <c r="D70" s="31">
        <v>24695435.199999999</v>
      </c>
      <c r="E70" s="31">
        <v>26895414.067849997</v>
      </c>
      <c r="F70" s="31">
        <f t="shared" ref="F70:F105" si="1">+D70+-E70</f>
        <v>-2199978.8678499982</v>
      </c>
      <c r="G70" s="31">
        <f t="shared" ref="G70:G105" si="2">+E70/D70*100</f>
        <v>108.90844340273055</v>
      </c>
      <c r="H70" s="31">
        <f t="shared" ref="H70:H105" si="3">+E70-B70</f>
        <v>-4230265.6199300028</v>
      </c>
      <c r="I70" s="31">
        <f t="shared" ref="I70:I105" si="4">+E70/B70*100</f>
        <v>86.409081946599827</v>
      </c>
      <c r="L70" s="36">
        <f>+D8-D70</f>
        <v>16975761.800000001</v>
      </c>
    </row>
    <row r="71" spans="1:12" x14ac:dyDescent="0.25">
      <c r="A71" t="s">
        <v>1</v>
      </c>
      <c r="B71" s="19">
        <v>23896962.54146</v>
      </c>
      <c r="C71" s="19">
        <v>17295247</v>
      </c>
      <c r="D71" s="19">
        <v>15957735.1</v>
      </c>
      <c r="E71" s="19">
        <v>18344187.474130001</v>
      </c>
      <c r="F71" s="16">
        <f t="shared" si="1"/>
        <v>-2386452.3741300013</v>
      </c>
      <c r="G71" s="16">
        <f t="shared" si="2"/>
        <v>114.95483136657658</v>
      </c>
      <c r="H71" s="16">
        <f t="shared" si="3"/>
        <v>-5552775.0673299991</v>
      </c>
      <c r="I71" s="16">
        <f t="shared" si="4"/>
        <v>76.763678406005695</v>
      </c>
      <c r="L71" s="36">
        <f>+E8-E70</f>
        <v>15319081.931970004</v>
      </c>
    </row>
    <row r="72" spans="1:12" x14ac:dyDescent="0.25">
      <c r="A72" t="s">
        <v>2</v>
      </c>
      <c r="B72" s="19">
        <v>4317804.5441300003</v>
      </c>
      <c r="C72" s="19">
        <v>140000</v>
      </c>
      <c r="D72" s="19">
        <v>45000</v>
      </c>
      <c r="E72" s="19">
        <v>497946.39404000004</v>
      </c>
      <c r="F72" s="16">
        <f t="shared" si="1"/>
        <v>-452946.39404000004</v>
      </c>
      <c r="G72" s="16">
        <f t="shared" si="2"/>
        <v>1106.5475423111111</v>
      </c>
      <c r="H72" s="16">
        <f t="shared" si="3"/>
        <v>-3819858.1500900001</v>
      </c>
      <c r="I72" s="16">
        <f t="shared" si="4"/>
        <v>11.532397748688087</v>
      </c>
      <c r="L72" s="36">
        <f>+L70-L71</f>
        <v>1656679.8680299968</v>
      </c>
    </row>
    <row r="73" spans="1:12" x14ac:dyDescent="0.25">
      <c r="A73" t="s">
        <v>3</v>
      </c>
      <c r="B73" s="19">
        <v>4734446.1819200004</v>
      </c>
      <c r="C73" s="19">
        <v>0</v>
      </c>
      <c r="D73" s="19">
        <v>0</v>
      </c>
      <c r="E73" s="19">
        <v>415290.87849999999</v>
      </c>
      <c r="F73" s="16">
        <f t="shared" si="1"/>
        <v>-415290.87849999999</v>
      </c>
      <c r="G73" s="16">
        <v>0</v>
      </c>
      <c r="H73" s="16">
        <f t="shared" si="3"/>
        <v>-4319155.3034200007</v>
      </c>
      <c r="I73" s="16">
        <f t="shared" si="4"/>
        <v>8.7716886525380993</v>
      </c>
      <c r="L73" s="36">
        <f>+L71/L70*100</f>
        <v>90.240910024844965</v>
      </c>
    </row>
    <row r="74" spans="1:12" x14ac:dyDescent="0.25">
      <c r="A74" t="s">
        <v>4</v>
      </c>
      <c r="B74" s="19">
        <v>4734446.1819200004</v>
      </c>
      <c r="C74" s="19">
        <v>0</v>
      </c>
      <c r="D74" s="19">
        <v>0</v>
      </c>
      <c r="E74" s="19">
        <v>415290.87849999999</v>
      </c>
      <c r="F74" s="16">
        <f t="shared" si="1"/>
        <v>-415290.87849999999</v>
      </c>
      <c r="G74" s="16">
        <v>0</v>
      </c>
      <c r="H74" s="16">
        <f t="shared" si="3"/>
        <v>-4319155.3034200007</v>
      </c>
      <c r="I74" s="16">
        <f t="shared" si="4"/>
        <v>8.7716886525380993</v>
      </c>
    </row>
    <row r="75" spans="1:12" x14ac:dyDescent="0.25">
      <c r="A75" t="s">
        <v>8</v>
      </c>
      <c r="B75" s="19">
        <v>-416641.63779000001</v>
      </c>
      <c r="C75" s="19">
        <v>-600000</v>
      </c>
      <c r="D75" s="19">
        <v>-600000</v>
      </c>
      <c r="E75" s="19">
        <v>-471230.93505999999</v>
      </c>
      <c r="F75" s="16">
        <f t="shared" si="1"/>
        <v>-128769.06494000001</v>
      </c>
      <c r="G75" s="16">
        <f t="shared" si="2"/>
        <v>78.538489176666658</v>
      </c>
      <c r="H75" s="16">
        <f t="shared" si="3"/>
        <v>-54589.297269999981</v>
      </c>
      <c r="I75" s="16">
        <f t="shared" si="4"/>
        <v>113.1022183859393</v>
      </c>
    </row>
    <row r="76" spans="1:12" x14ac:dyDescent="0.25">
      <c r="A76" t="s">
        <v>9</v>
      </c>
      <c r="B76" s="19">
        <v>0</v>
      </c>
      <c r="C76" s="19">
        <v>740000</v>
      </c>
      <c r="D76" s="19">
        <v>555000</v>
      </c>
      <c r="E76" s="19">
        <v>553886.45059999998</v>
      </c>
      <c r="F76" s="16">
        <f t="shared" si="1"/>
        <v>1113.5494000000181</v>
      </c>
      <c r="G76" s="16">
        <f t="shared" si="2"/>
        <v>99.799360468468464</v>
      </c>
      <c r="H76" s="16">
        <f t="shared" si="3"/>
        <v>553886.45059999998</v>
      </c>
      <c r="I76" s="16">
        <v>0</v>
      </c>
    </row>
    <row r="77" spans="1:12" x14ac:dyDescent="0.25">
      <c r="A77" t="s">
        <v>10</v>
      </c>
      <c r="B77" s="19">
        <v>0</v>
      </c>
      <c r="C77" s="19">
        <v>740000</v>
      </c>
      <c r="D77" s="19">
        <v>555000</v>
      </c>
      <c r="E77" s="19">
        <v>553886.45059999998</v>
      </c>
      <c r="F77" s="16">
        <f t="shared" si="1"/>
        <v>1113.5494000000181</v>
      </c>
      <c r="G77" s="16">
        <f t="shared" si="2"/>
        <v>99.799360468468464</v>
      </c>
      <c r="H77" s="16">
        <f t="shared" si="3"/>
        <v>553886.45059999998</v>
      </c>
      <c r="I77" s="16">
        <v>0</v>
      </c>
    </row>
    <row r="78" spans="1:12" x14ac:dyDescent="0.25">
      <c r="A78" t="s">
        <v>11</v>
      </c>
      <c r="B78" s="19">
        <v>1482400.0709899999</v>
      </c>
      <c r="C78" s="19">
        <v>400000</v>
      </c>
      <c r="D78" s="19">
        <v>377185</v>
      </c>
      <c r="E78" s="19">
        <v>681704.92969000002</v>
      </c>
      <c r="F78" s="16">
        <f t="shared" si="1"/>
        <v>-304519.92969000002</v>
      </c>
      <c r="G78" s="16">
        <f t="shared" si="2"/>
        <v>180.73489923777458</v>
      </c>
      <c r="H78" s="16">
        <f t="shared" si="3"/>
        <v>-800695.1412999999</v>
      </c>
      <c r="I78" s="16">
        <f t="shared" si="4"/>
        <v>45.986568877774879</v>
      </c>
    </row>
    <row r="79" spans="1:12" x14ac:dyDescent="0.25">
      <c r="A79" t="s">
        <v>12</v>
      </c>
      <c r="B79" s="19">
        <v>1085459.3594500001</v>
      </c>
      <c r="C79" s="19">
        <v>0</v>
      </c>
      <c r="D79" s="19">
        <v>0</v>
      </c>
      <c r="E79" s="19">
        <v>229051.19830000002</v>
      </c>
      <c r="F79" s="16">
        <f t="shared" si="1"/>
        <v>-229051.19830000002</v>
      </c>
      <c r="G79" s="16">
        <v>0</v>
      </c>
      <c r="H79" s="16">
        <f t="shared" si="3"/>
        <v>-856408.16115000006</v>
      </c>
      <c r="I79" s="16">
        <f t="shared" si="4"/>
        <v>21.101775603654087</v>
      </c>
    </row>
    <row r="80" spans="1:12" x14ac:dyDescent="0.25">
      <c r="A80" t="s">
        <v>14</v>
      </c>
      <c r="B80" s="19">
        <v>396940.71154000005</v>
      </c>
      <c r="C80" s="19">
        <v>400000</v>
      </c>
      <c r="D80" s="19">
        <v>377185</v>
      </c>
      <c r="E80" s="19">
        <v>452653.73138999997</v>
      </c>
      <c r="F80" s="16">
        <f t="shared" si="1"/>
        <v>-75468.731389999972</v>
      </c>
      <c r="G80" s="16">
        <f t="shared" si="2"/>
        <v>120.00841268608242</v>
      </c>
      <c r="H80" s="16">
        <f t="shared" si="3"/>
        <v>55713.019849999924</v>
      </c>
      <c r="I80" s="16">
        <f t="shared" si="4"/>
        <v>114.03560235327126</v>
      </c>
    </row>
    <row r="81" spans="1:9" x14ac:dyDescent="0.25">
      <c r="A81" t="s">
        <v>16</v>
      </c>
      <c r="B81" s="19">
        <v>18096757.926339999</v>
      </c>
      <c r="C81" s="19">
        <v>16755247</v>
      </c>
      <c r="D81" s="19">
        <v>15625550.1</v>
      </c>
      <c r="E81" s="19">
        <v>17164536.150399998</v>
      </c>
      <c r="F81" s="16">
        <f t="shared" si="1"/>
        <v>-1538986.0503999982</v>
      </c>
      <c r="G81" s="16">
        <f t="shared" si="2"/>
        <v>109.84916396895363</v>
      </c>
      <c r="H81" s="16">
        <f t="shared" si="3"/>
        <v>-932221.77594000101</v>
      </c>
      <c r="I81" s="16">
        <f t="shared" si="4"/>
        <v>94.848680743067561</v>
      </c>
    </row>
    <row r="82" spans="1:9" x14ac:dyDescent="0.25">
      <c r="A82" t="s">
        <v>17</v>
      </c>
      <c r="B82" s="19">
        <v>15576.913869999998</v>
      </c>
      <c r="C82" s="19">
        <v>30000</v>
      </c>
      <c r="D82" s="19">
        <v>27500</v>
      </c>
      <c r="E82" s="19">
        <v>18099.06912</v>
      </c>
      <c r="F82" s="16">
        <f t="shared" si="1"/>
        <v>9400.9308799999999</v>
      </c>
      <c r="G82" s="16">
        <f t="shared" si="2"/>
        <v>65.814796799999996</v>
      </c>
      <c r="H82" s="16">
        <f t="shared" si="3"/>
        <v>2522.1552500000016</v>
      </c>
      <c r="I82" s="16">
        <f t="shared" si="4"/>
        <v>116.19162352086627</v>
      </c>
    </row>
    <row r="83" spans="1:9" x14ac:dyDescent="0.25">
      <c r="A83" t="s">
        <v>18</v>
      </c>
      <c r="B83" s="19">
        <v>15576.913869999998</v>
      </c>
      <c r="C83" s="19">
        <v>30000</v>
      </c>
      <c r="D83" s="19">
        <v>27500</v>
      </c>
      <c r="E83" s="19">
        <v>18099.06912</v>
      </c>
      <c r="F83" s="16">
        <f t="shared" si="1"/>
        <v>9400.9308799999999</v>
      </c>
      <c r="G83" s="16">
        <f t="shared" si="2"/>
        <v>65.814796799999996</v>
      </c>
      <c r="H83" s="16">
        <f t="shared" si="3"/>
        <v>2522.1552500000016</v>
      </c>
      <c r="I83" s="16">
        <f t="shared" si="4"/>
        <v>116.19162352086627</v>
      </c>
    </row>
    <row r="84" spans="1:9" x14ac:dyDescent="0.25">
      <c r="A84" t="s">
        <v>22</v>
      </c>
      <c r="B84" s="19">
        <v>626134.95961999998</v>
      </c>
      <c r="C84" s="19">
        <v>420000</v>
      </c>
      <c r="D84" s="19">
        <v>419000</v>
      </c>
      <c r="E84" s="19">
        <v>801107.70649999997</v>
      </c>
      <c r="F84" s="16">
        <f t="shared" si="1"/>
        <v>-382107.70649999997</v>
      </c>
      <c r="G84" s="16">
        <f t="shared" si="2"/>
        <v>191.19515668257756</v>
      </c>
      <c r="H84" s="16">
        <f t="shared" si="3"/>
        <v>174972.74687999999</v>
      </c>
      <c r="I84" s="16">
        <f t="shared" si="4"/>
        <v>127.9448933798858</v>
      </c>
    </row>
    <row r="85" spans="1:9" x14ac:dyDescent="0.25">
      <c r="A85" t="s">
        <v>23</v>
      </c>
      <c r="B85" s="19">
        <v>427553.30539999995</v>
      </c>
      <c r="C85" s="19">
        <v>0</v>
      </c>
      <c r="D85" s="19">
        <v>0</v>
      </c>
      <c r="E85" s="19">
        <v>82620.324500000002</v>
      </c>
      <c r="F85" s="16">
        <f t="shared" si="1"/>
        <v>-82620.324500000002</v>
      </c>
      <c r="G85" s="16">
        <v>0</v>
      </c>
      <c r="H85" s="16">
        <f t="shared" si="3"/>
        <v>-344932.98089999997</v>
      </c>
      <c r="I85" s="16">
        <f t="shared" si="4"/>
        <v>19.323982169358761</v>
      </c>
    </row>
    <row r="86" spans="1:9" x14ac:dyDescent="0.25">
      <c r="A86" t="s">
        <v>24</v>
      </c>
      <c r="B86" s="19">
        <v>198581.65422</v>
      </c>
      <c r="C86" s="19">
        <v>420000</v>
      </c>
      <c r="D86" s="19">
        <v>419000</v>
      </c>
      <c r="E86" s="19">
        <v>718487.38199999998</v>
      </c>
      <c r="F86" s="16">
        <f t="shared" si="1"/>
        <v>-299487.38199999998</v>
      </c>
      <c r="G86" s="16">
        <f t="shared" si="2"/>
        <v>171.47670214797134</v>
      </c>
      <c r="H86" s="16">
        <f t="shared" si="3"/>
        <v>519905.72777999996</v>
      </c>
      <c r="I86" s="16">
        <f t="shared" si="4"/>
        <v>361.80954621519015</v>
      </c>
    </row>
    <row r="87" spans="1:9" x14ac:dyDescent="0.25">
      <c r="A87" t="s">
        <v>25</v>
      </c>
      <c r="B87" s="19">
        <v>17348104.462029997</v>
      </c>
      <c r="C87" s="19">
        <v>16220247</v>
      </c>
      <c r="D87" s="19">
        <v>15100000</v>
      </c>
      <c r="E87" s="19">
        <v>16226183.5055</v>
      </c>
      <c r="F87" s="16">
        <f t="shared" si="1"/>
        <v>-1126183.5055</v>
      </c>
      <c r="G87" s="16">
        <f t="shared" si="2"/>
        <v>107.45816891059603</v>
      </c>
      <c r="H87" s="16">
        <f t="shared" si="3"/>
        <v>-1121920.9565299973</v>
      </c>
      <c r="I87" s="16">
        <f t="shared" si="4"/>
        <v>93.532890241780834</v>
      </c>
    </row>
    <row r="88" spans="1:9" x14ac:dyDescent="0.25">
      <c r="A88" t="s">
        <v>28</v>
      </c>
      <c r="B88" s="19">
        <v>17348104.462029997</v>
      </c>
      <c r="C88" s="19">
        <v>16220247</v>
      </c>
      <c r="D88" s="19">
        <v>15100000</v>
      </c>
      <c r="E88" s="19">
        <v>16226183.5055</v>
      </c>
      <c r="F88" s="16">
        <f t="shared" si="1"/>
        <v>-1126183.5055</v>
      </c>
      <c r="G88" s="16">
        <f t="shared" si="2"/>
        <v>107.45816891059603</v>
      </c>
      <c r="H88" s="16">
        <f t="shared" si="3"/>
        <v>-1121920.9565299973</v>
      </c>
      <c r="I88" s="16">
        <f t="shared" si="4"/>
        <v>93.532890241780834</v>
      </c>
    </row>
    <row r="89" spans="1:9" x14ac:dyDescent="0.25">
      <c r="A89" t="s">
        <v>30</v>
      </c>
      <c r="B89" s="19">
        <v>106941.59082</v>
      </c>
      <c r="C89" s="19">
        <v>85000</v>
      </c>
      <c r="D89" s="19">
        <v>79050.100000000006</v>
      </c>
      <c r="E89" s="19">
        <v>119145.86928</v>
      </c>
      <c r="F89" s="16">
        <f t="shared" si="1"/>
        <v>-40095.769279999993</v>
      </c>
      <c r="G89" s="16">
        <f t="shared" si="2"/>
        <v>150.72197161040907</v>
      </c>
      <c r="H89" s="16">
        <f t="shared" si="3"/>
        <v>12204.278460000001</v>
      </c>
      <c r="I89" s="16">
        <f t="shared" si="4"/>
        <v>111.41209735746476</v>
      </c>
    </row>
    <row r="90" spans="1:9" x14ac:dyDescent="0.25">
      <c r="A90" t="s">
        <v>31</v>
      </c>
      <c r="B90" s="19">
        <v>106941.59082</v>
      </c>
      <c r="C90" s="19">
        <v>85000</v>
      </c>
      <c r="D90" s="19">
        <v>79050.100000000006</v>
      </c>
      <c r="E90" s="19">
        <v>119145.86928</v>
      </c>
      <c r="F90" s="16">
        <f t="shared" si="1"/>
        <v>-40095.769279999993</v>
      </c>
      <c r="G90" s="16">
        <f t="shared" si="2"/>
        <v>150.72197161040907</v>
      </c>
      <c r="H90" s="16">
        <f t="shared" si="3"/>
        <v>12204.278460000001</v>
      </c>
      <c r="I90" s="16">
        <f t="shared" si="4"/>
        <v>111.41209735746476</v>
      </c>
    </row>
    <row r="91" spans="1:9" x14ac:dyDescent="0.25">
      <c r="A91" t="s">
        <v>32</v>
      </c>
      <c r="B91" s="19">
        <v>7228717.1463199994</v>
      </c>
      <c r="C91" s="19">
        <v>9780792.1999999993</v>
      </c>
      <c r="D91" s="19">
        <v>8737700.0999999996</v>
      </c>
      <c r="E91" s="19">
        <v>8551226.5937200002</v>
      </c>
      <c r="F91" s="16">
        <f t="shared" si="1"/>
        <v>186473.50627999939</v>
      </c>
      <c r="G91" s="16">
        <f t="shared" si="2"/>
        <v>97.865874267302914</v>
      </c>
      <c r="H91" s="16">
        <f t="shared" si="3"/>
        <v>1322509.4474000009</v>
      </c>
      <c r="I91" s="16">
        <f t="shared" si="4"/>
        <v>118.29521643509409</v>
      </c>
    </row>
    <row r="92" spans="1:9" x14ac:dyDescent="0.25">
      <c r="A92" t="s">
        <v>33</v>
      </c>
      <c r="B92" s="19">
        <v>701211.9193200001</v>
      </c>
      <c r="C92" s="19">
        <v>851478</v>
      </c>
      <c r="D92" s="19">
        <v>789538</v>
      </c>
      <c r="E92" s="19">
        <v>696884.62257000001</v>
      </c>
      <c r="F92" s="16">
        <f t="shared" si="1"/>
        <v>92653.377429999993</v>
      </c>
      <c r="G92" s="16">
        <f t="shared" si="2"/>
        <v>88.264861548145873</v>
      </c>
      <c r="H92" s="16">
        <f t="shared" si="3"/>
        <v>-4327.2967500000959</v>
      </c>
      <c r="I92" s="16">
        <f t="shared" si="4"/>
        <v>99.382883172579767</v>
      </c>
    </row>
    <row r="93" spans="1:9" x14ac:dyDescent="0.25">
      <c r="A93" t="s">
        <v>34</v>
      </c>
      <c r="B93" s="19">
        <v>371072.5724</v>
      </c>
      <c r="C93" s="19">
        <v>302512</v>
      </c>
      <c r="D93" s="19">
        <v>257512</v>
      </c>
      <c r="E93" s="19">
        <v>196307.83756000001</v>
      </c>
      <c r="F93" s="16">
        <f t="shared" si="1"/>
        <v>61204.162439999986</v>
      </c>
      <c r="G93" s="16">
        <f t="shared" si="2"/>
        <v>76.232500838795872</v>
      </c>
      <c r="H93" s="16">
        <f t="shared" si="3"/>
        <v>-174764.73483999999</v>
      </c>
      <c r="I93" s="16">
        <f t="shared" si="4"/>
        <v>52.902815287676063</v>
      </c>
    </row>
    <row r="94" spans="1:9" x14ac:dyDescent="0.25">
      <c r="A94" t="s">
        <v>35</v>
      </c>
      <c r="B94" s="19">
        <v>133973.23559999999</v>
      </c>
      <c r="C94" s="19">
        <v>334966</v>
      </c>
      <c r="D94" s="19">
        <v>333876</v>
      </c>
      <c r="E94" s="19">
        <v>147891.92000000001</v>
      </c>
      <c r="F94" s="16">
        <f t="shared" si="1"/>
        <v>185984.08</v>
      </c>
      <c r="G94" s="16">
        <f t="shared" si="2"/>
        <v>44.295462986258379</v>
      </c>
      <c r="H94" s="16">
        <f t="shared" si="3"/>
        <v>13918.684400000027</v>
      </c>
      <c r="I94" s="16">
        <f t="shared" si="4"/>
        <v>110.38915298094065</v>
      </c>
    </row>
    <row r="95" spans="1:9" x14ac:dyDescent="0.25">
      <c r="A95" t="s">
        <v>36</v>
      </c>
      <c r="B95" s="19">
        <v>39624</v>
      </c>
      <c r="C95" s="19">
        <v>30000</v>
      </c>
      <c r="D95" s="19">
        <v>30000</v>
      </c>
      <c r="E95" s="19">
        <v>27550</v>
      </c>
      <c r="F95" s="16">
        <f t="shared" si="1"/>
        <v>2450</v>
      </c>
      <c r="G95" s="16">
        <f t="shared" si="2"/>
        <v>91.833333333333329</v>
      </c>
      <c r="H95" s="16">
        <f t="shared" si="3"/>
        <v>-12074</v>
      </c>
      <c r="I95" s="16">
        <f t="shared" si="4"/>
        <v>69.52856854431657</v>
      </c>
    </row>
    <row r="96" spans="1:9" x14ac:dyDescent="0.25">
      <c r="A96" t="s">
        <v>37</v>
      </c>
      <c r="B96" s="19">
        <v>0</v>
      </c>
      <c r="C96" s="19">
        <v>8000</v>
      </c>
      <c r="D96" s="19">
        <v>7150</v>
      </c>
      <c r="E96" s="19">
        <v>0</v>
      </c>
      <c r="F96" s="16">
        <f t="shared" si="1"/>
        <v>7150</v>
      </c>
      <c r="G96" s="16">
        <f t="shared" si="2"/>
        <v>0</v>
      </c>
      <c r="H96" s="16">
        <f t="shared" si="3"/>
        <v>0</v>
      </c>
      <c r="I96" s="16">
        <v>0</v>
      </c>
    </row>
    <row r="97" spans="1:9" x14ac:dyDescent="0.25">
      <c r="A97" t="s">
        <v>38</v>
      </c>
      <c r="B97" s="19">
        <v>156542.11132</v>
      </c>
      <c r="C97" s="19">
        <v>176000</v>
      </c>
      <c r="D97" s="19">
        <v>161000</v>
      </c>
      <c r="E97" s="19">
        <v>325134.86501000001</v>
      </c>
      <c r="F97" s="16">
        <f t="shared" si="1"/>
        <v>-164134.86501000001</v>
      </c>
      <c r="G97" s="16">
        <f t="shared" si="2"/>
        <v>201.9471211242236</v>
      </c>
      <c r="H97" s="16">
        <f t="shared" si="3"/>
        <v>168592.75369000001</v>
      </c>
      <c r="I97" s="16">
        <f t="shared" si="4"/>
        <v>207.69801957338262</v>
      </c>
    </row>
    <row r="98" spans="1:9" x14ac:dyDescent="0.25">
      <c r="A98" t="s">
        <v>39</v>
      </c>
      <c r="B98" s="19">
        <v>28077.366000000002</v>
      </c>
      <c r="C98" s="19">
        <v>30000</v>
      </c>
      <c r="D98" s="19">
        <v>26500</v>
      </c>
      <c r="E98" s="19">
        <v>75634.222999999998</v>
      </c>
      <c r="F98" s="16">
        <f t="shared" si="1"/>
        <v>-49134.222999999998</v>
      </c>
      <c r="G98" s="16">
        <f t="shared" si="2"/>
        <v>285.41216226415094</v>
      </c>
      <c r="H98" s="16">
        <f t="shared" si="3"/>
        <v>47556.856999999996</v>
      </c>
      <c r="I98" s="16">
        <f t="shared" si="4"/>
        <v>269.37791458073377</v>
      </c>
    </row>
    <row r="99" spans="1:9" x14ac:dyDescent="0.25">
      <c r="A99" t="s">
        <v>40</v>
      </c>
      <c r="B99" s="19">
        <v>28077.366000000002</v>
      </c>
      <c r="C99" s="19">
        <v>30000</v>
      </c>
      <c r="D99" s="19">
        <v>26500</v>
      </c>
      <c r="E99" s="19">
        <v>75634.222999999998</v>
      </c>
      <c r="F99" s="16">
        <f t="shared" si="1"/>
        <v>-49134.222999999998</v>
      </c>
      <c r="G99" s="16">
        <f t="shared" si="2"/>
        <v>285.41216226415094</v>
      </c>
      <c r="H99" s="16">
        <f t="shared" si="3"/>
        <v>47556.856999999996</v>
      </c>
      <c r="I99" s="16">
        <f t="shared" si="4"/>
        <v>269.37791458073377</v>
      </c>
    </row>
    <row r="100" spans="1:9" x14ac:dyDescent="0.25">
      <c r="A100" t="s">
        <v>41</v>
      </c>
      <c r="B100" s="19">
        <v>0</v>
      </c>
      <c r="C100" s="19">
        <v>495148.2</v>
      </c>
      <c r="D100" s="19">
        <v>0</v>
      </c>
      <c r="E100" s="19">
        <v>200000</v>
      </c>
      <c r="F100" s="16">
        <f t="shared" si="1"/>
        <v>-200000</v>
      </c>
      <c r="G100" s="16">
        <v>0</v>
      </c>
      <c r="H100" s="16">
        <f t="shared" si="3"/>
        <v>200000</v>
      </c>
      <c r="I100" s="16">
        <v>0</v>
      </c>
    </row>
    <row r="101" spans="1:9" x14ac:dyDescent="0.25">
      <c r="A101" t="s">
        <v>63</v>
      </c>
      <c r="B101" s="19">
        <v>0</v>
      </c>
      <c r="C101" s="19">
        <v>495148.2</v>
      </c>
      <c r="D101" s="19">
        <v>0</v>
      </c>
      <c r="E101" s="19">
        <v>200000</v>
      </c>
      <c r="F101" s="16">
        <f t="shared" si="1"/>
        <v>-200000</v>
      </c>
      <c r="G101" s="16">
        <v>0</v>
      </c>
      <c r="H101" s="16">
        <f t="shared" si="3"/>
        <v>200000</v>
      </c>
      <c r="I101" s="16">
        <v>0</v>
      </c>
    </row>
    <row r="102" spans="1:9" x14ac:dyDescent="0.25">
      <c r="A102" t="s">
        <v>43</v>
      </c>
      <c r="B102" s="19">
        <v>6499427.8609999996</v>
      </c>
      <c r="C102" s="19">
        <v>8404166</v>
      </c>
      <c r="D102" s="19">
        <v>7921662.0999999996</v>
      </c>
      <c r="E102" s="19">
        <v>7578707.7481499994</v>
      </c>
      <c r="F102" s="16">
        <f t="shared" si="1"/>
        <v>342954.35185000021</v>
      </c>
      <c r="G102" s="16">
        <f t="shared" si="2"/>
        <v>95.670676841290671</v>
      </c>
      <c r="H102" s="16">
        <f t="shared" si="3"/>
        <v>1079279.8871499998</v>
      </c>
      <c r="I102" s="16">
        <f t="shared" si="4"/>
        <v>116.60576761881225</v>
      </c>
    </row>
    <row r="103" spans="1:9" x14ac:dyDescent="0.25">
      <c r="A103" t="s">
        <v>135</v>
      </c>
      <c r="B103" s="19">
        <v>944849.5</v>
      </c>
      <c r="C103" s="19"/>
      <c r="D103" s="19"/>
      <c r="E103" s="19"/>
      <c r="F103" s="16"/>
      <c r="G103" s="16"/>
      <c r="H103" s="16"/>
      <c r="I103" s="16"/>
    </row>
    <row r="104" spans="1:9" x14ac:dyDescent="0.25">
      <c r="A104" t="s">
        <v>44</v>
      </c>
      <c r="B104" s="19">
        <v>2289242.9610000001</v>
      </c>
      <c r="C104" s="19">
        <v>2652946.1</v>
      </c>
      <c r="D104" s="19">
        <v>2532157.1</v>
      </c>
      <c r="E104" s="19">
        <v>2813089.2940000002</v>
      </c>
      <c r="F104" s="16">
        <f t="shared" si="1"/>
        <v>-280932.19400000013</v>
      </c>
      <c r="G104" s="16">
        <f t="shared" si="2"/>
        <v>111.09457995319485</v>
      </c>
      <c r="H104" s="16">
        <f t="shared" si="3"/>
        <v>523846.3330000001</v>
      </c>
      <c r="I104" s="16">
        <f t="shared" si="4"/>
        <v>122.88295047421138</v>
      </c>
    </row>
    <row r="105" spans="1:9" x14ac:dyDescent="0.25">
      <c r="A105" t="s">
        <v>45</v>
      </c>
      <c r="B105" s="19">
        <v>3265335.4</v>
      </c>
      <c r="C105" s="19">
        <v>5751219.9000000004</v>
      </c>
      <c r="D105" s="19">
        <v>5389505</v>
      </c>
      <c r="E105" s="19">
        <v>4765618.4541499997</v>
      </c>
      <c r="F105" s="16">
        <f t="shared" si="1"/>
        <v>623886.54585000034</v>
      </c>
      <c r="G105" s="16">
        <f t="shared" si="2"/>
        <v>88.424047368914202</v>
      </c>
      <c r="H105" s="16">
        <f t="shared" si="3"/>
        <v>1500283.0541499997</v>
      </c>
      <c r="I105" s="16">
        <f t="shared" si="4"/>
        <v>145.94575657220389</v>
      </c>
    </row>
    <row r="114" spans="1:9" s="21" customFormat="1" x14ac:dyDescent="0.25">
      <c r="A114" s="20" t="s">
        <v>129</v>
      </c>
      <c r="B114" s="20"/>
      <c r="C114" s="20"/>
      <c r="D114" s="20"/>
      <c r="E114" s="20"/>
      <c r="F114" s="20"/>
      <c r="G114" s="20"/>
      <c r="H114" s="20"/>
      <c r="I114" s="20"/>
    </row>
    <row r="115" spans="1:9" s="21" customFormat="1" x14ac:dyDescent="0.25">
      <c r="A115" s="20" t="s">
        <v>134</v>
      </c>
      <c r="B115" s="20"/>
      <c r="C115" s="20"/>
      <c r="D115" s="20"/>
      <c r="E115" s="20"/>
      <c r="F115" s="20"/>
      <c r="G115" s="20"/>
      <c r="H115" s="20"/>
      <c r="I115" s="20"/>
    </row>
    <row r="116" spans="1:9" s="21" customFormat="1" x14ac:dyDescent="0.25"/>
    <row r="117" spans="1:9" s="21" customFormat="1" x14ac:dyDescent="0.25"/>
    <row r="118" spans="1:9" s="21" customFormat="1" x14ac:dyDescent="0.25">
      <c r="A118" t="s">
        <v>62</v>
      </c>
      <c r="B118" s="22"/>
      <c r="F118" s="23"/>
      <c r="G118" s="23"/>
      <c r="I118" s="23" t="s">
        <v>130</v>
      </c>
    </row>
    <row r="119" spans="1:9" s="21" customFormat="1" ht="48.75" customHeight="1" x14ac:dyDescent="0.25">
      <c r="A119" s="24" t="s">
        <v>131</v>
      </c>
      <c r="B119" s="8" t="s">
        <v>48</v>
      </c>
      <c r="C119" s="25" t="s">
        <v>49</v>
      </c>
      <c r="D119" s="26"/>
      <c r="E119" s="27" t="s">
        <v>50</v>
      </c>
      <c r="F119" s="11" t="s">
        <v>51</v>
      </c>
      <c r="G119" s="12"/>
      <c r="H119" s="11" t="s">
        <v>52</v>
      </c>
      <c r="I119" s="12"/>
    </row>
    <row r="120" spans="1:9" s="5" customFormat="1" ht="45" x14ac:dyDescent="0.25">
      <c r="A120" s="28"/>
      <c r="B120" s="13"/>
      <c r="C120" s="29" t="s">
        <v>53</v>
      </c>
      <c r="D120" s="29" t="s">
        <v>54</v>
      </c>
      <c r="E120" s="30"/>
      <c r="F120" s="29" t="s">
        <v>132</v>
      </c>
      <c r="G120" s="29" t="s">
        <v>133</v>
      </c>
      <c r="H120" s="29" t="s">
        <v>132</v>
      </c>
      <c r="I120" s="29" t="s">
        <v>133</v>
      </c>
    </row>
    <row r="121" spans="1:9" x14ac:dyDescent="0.25">
      <c r="A121" s="14">
        <v>1</v>
      </c>
      <c r="B121" s="14">
        <v>2</v>
      </c>
      <c r="C121" s="14">
        <v>3</v>
      </c>
      <c r="D121" s="14">
        <v>4</v>
      </c>
      <c r="E121" s="14">
        <v>5</v>
      </c>
      <c r="F121" s="14" t="s">
        <v>57</v>
      </c>
      <c r="G121" s="14" t="s">
        <v>58</v>
      </c>
      <c r="H121" s="14" t="s">
        <v>59</v>
      </c>
      <c r="I121" s="14" t="s">
        <v>60</v>
      </c>
    </row>
    <row r="122" spans="1:9" x14ac:dyDescent="0.25">
      <c r="A122" s="1" t="s">
        <v>65</v>
      </c>
      <c r="B122" s="31">
        <v>57625487.553230003</v>
      </c>
      <c r="C122" s="31">
        <v>54125877.5</v>
      </c>
      <c r="D122" s="31">
        <v>50732043.600000001</v>
      </c>
      <c r="E122" s="31">
        <v>38831878.291660003</v>
      </c>
      <c r="F122" s="31">
        <f t="shared" ref="F122:F180" si="5">+D122+-E122</f>
        <v>11900165.308339998</v>
      </c>
      <c r="G122" s="31">
        <f t="shared" ref="G122:G180" si="6">+E122/D122*100</f>
        <v>76.543098870276935</v>
      </c>
      <c r="H122" s="31">
        <f t="shared" ref="H122:H180" si="7">+E122-B122</f>
        <v>-18793609.261569999</v>
      </c>
      <c r="I122" s="31">
        <f t="shared" ref="I122:I180" si="8">+E122/B122*100</f>
        <v>67.386637303137945</v>
      </c>
    </row>
    <row r="123" spans="1:9" x14ac:dyDescent="0.25">
      <c r="A123" t="s">
        <v>66</v>
      </c>
      <c r="B123" s="16">
        <v>56309727.476230003</v>
      </c>
      <c r="C123" s="16">
        <v>50449455.700000003</v>
      </c>
      <c r="D123" s="16">
        <v>47079543.5</v>
      </c>
      <c r="E123" s="16">
        <v>37514464.036639996</v>
      </c>
      <c r="F123" s="16">
        <f t="shared" si="5"/>
        <v>9565079.4633600041</v>
      </c>
      <c r="G123" s="16">
        <f t="shared" si="6"/>
        <v>79.683151635996623</v>
      </c>
      <c r="H123" s="16">
        <f t="shared" si="7"/>
        <v>-18795263.439590007</v>
      </c>
      <c r="I123" s="16">
        <f t="shared" si="8"/>
        <v>66.62164019969012</v>
      </c>
    </row>
    <row r="124" spans="1:9" x14ac:dyDescent="0.25">
      <c r="A124" t="s">
        <v>67</v>
      </c>
      <c r="B124" s="16">
        <v>55418682.426260002</v>
      </c>
      <c r="C124" s="16">
        <v>34339473</v>
      </c>
      <c r="D124" s="16">
        <v>31740846</v>
      </c>
      <c r="E124" s="16">
        <v>28083220.258139998</v>
      </c>
      <c r="F124" s="16">
        <f t="shared" si="5"/>
        <v>3657625.7418600023</v>
      </c>
      <c r="G124" s="16">
        <f t="shared" si="6"/>
        <v>88.476596553664635</v>
      </c>
      <c r="H124" s="16">
        <f t="shared" si="7"/>
        <v>-27335462.168120004</v>
      </c>
      <c r="I124" s="16">
        <f t="shared" si="8"/>
        <v>50.67464441347461</v>
      </c>
    </row>
    <row r="125" spans="1:9" x14ac:dyDescent="0.25">
      <c r="A125" t="s">
        <v>68</v>
      </c>
      <c r="B125" s="16">
        <v>51764149.617800005</v>
      </c>
      <c r="C125" s="16">
        <v>32918378.399999999</v>
      </c>
      <c r="D125" s="16">
        <v>30369638.899999999</v>
      </c>
      <c r="E125" s="16">
        <v>26914357.592209999</v>
      </c>
      <c r="F125" s="16">
        <f t="shared" si="5"/>
        <v>3455281.30779</v>
      </c>
      <c r="G125" s="16">
        <f t="shared" si="6"/>
        <v>88.622580205291797</v>
      </c>
      <c r="H125" s="16">
        <f t="shared" si="7"/>
        <v>-24849792.025590006</v>
      </c>
      <c r="I125" s="16">
        <f t="shared" si="8"/>
        <v>51.994204079332597</v>
      </c>
    </row>
    <row r="126" spans="1:9" x14ac:dyDescent="0.25">
      <c r="A126" t="s">
        <v>69</v>
      </c>
      <c r="B126" s="16">
        <v>30605525.90856</v>
      </c>
      <c r="C126" s="16">
        <v>8844676.5999999996</v>
      </c>
      <c r="D126" s="16">
        <v>8211369</v>
      </c>
      <c r="E126" s="16">
        <v>7622269.0061999997</v>
      </c>
      <c r="F126" s="16">
        <f t="shared" si="5"/>
        <v>589099.99380000029</v>
      </c>
      <c r="G126" s="16">
        <f t="shared" si="6"/>
        <v>92.825800499283375</v>
      </c>
      <c r="H126" s="16">
        <f t="shared" si="7"/>
        <v>-22983256.90236</v>
      </c>
      <c r="I126" s="16">
        <f t="shared" si="8"/>
        <v>24.904878383639019</v>
      </c>
    </row>
    <row r="127" spans="1:9" x14ac:dyDescent="0.25">
      <c r="A127" t="s">
        <v>70</v>
      </c>
      <c r="B127" s="16">
        <v>20712124.661509998</v>
      </c>
      <c r="C127" s="16">
        <v>6757926.0999999996</v>
      </c>
      <c r="D127" s="16">
        <v>6352327.5</v>
      </c>
      <c r="E127" s="16">
        <v>5856733.27587</v>
      </c>
      <c r="F127" s="16">
        <f t="shared" si="5"/>
        <v>495594.22412999999</v>
      </c>
      <c r="G127" s="16">
        <f t="shared" si="6"/>
        <v>92.19822617568127</v>
      </c>
      <c r="H127" s="16">
        <f t="shared" si="7"/>
        <v>-14855391.385639999</v>
      </c>
      <c r="I127" s="16">
        <f t="shared" si="8"/>
        <v>28.276834808520412</v>
      </c>
    </row>
    <row r="128" spans="1:9" x14ac:dyDescent="0.25">
      <c r="A128" t="s">
        <v>71</v>
      </c>
      <c r="B128" s="16">
        <v>7467322.5330799995</v>
      </c>
      <c r="C128" s="16">
        <v>1396936</v>
      </c>
      <c r="D128" s="16">
        <v>1277484.3</v>
      </c>
      <c r="E128" s="16">
        <v>1198465.2379300001</v>
      </c>
      <c r="F128" s="16">
        <f t="shared" si="5"/>
        <v>79019.062069999985</v>
      </c>
      <c r="G128" s="16">
        <f t="shared" si="6"/>
        <v>93.814478810424518</v>
      </c>
      <c r="H128" s="16">
        <f t="shared" si="7"/>
        <v>-6268857.2951499997</v>
      </c>
      <c r="I128" s="16">
        <f t="shared" si="8"/>
        <v>16.049463949371916</v>
      </c>
    </row>
    <row r="129" spans="1:9" x14ac:dyDescent="0.25">
      <c r="A129" t="s">
        <v>72</v>
      </c>
      <c r="B129" s="16">
        <v>279547.72557999997</v>
      </c>
      <c r="C129" s="16">
        <v>119506</v>
      </c>
      <c r="D129" s="16">
        <v>109431.6</v>
      </c>
      <c r="E129" s="16">
        <v>100600.89118000001</v>
      </c>
      <c r="F129" s="16">
        <f t="shared" si="5"/>
        <v>8830.7088199999998</v>
      </c>
      <c r="G129" s="16">
        <f t="shared" si="6"/>
        <v>91.930384989344944</v>
      </c>
      <c r="H129" s="16">
        <f t="shared" si="7"/>
        <v>-178946.83439999996</v>
      </c>
      <c r="I129" s="16">
        <f t="shared" si="8"/>
        <v>35.987018306543291</v>
      </c>
    </row>
    <row r="130" spans="1:9" x14ac:dyDescent="0.25">
      <c r="A130" t="s">
        <v>73</v>
      </c>
      <c r="B130" s="16">
        <v>1611862.49624</v>
      </c>
      <c r="C130" s="16">
        <v>98200.1</v>
      </c>
      <c r="D130" s="16">
        <v>68037.100000000006</v>
      </c>
      <c r="E130" s="16">
        <v>208002.93547999999</v>
      </c>
      <c r="F130" s="16">
        <f t="shared" si="5"/>
        <v>-139965.83547999998</v>
      </c>
      <c r="G130" s="16">
        <f t="shared" si="6"/>
        <v>305.71987265771173</v>
      </c>
      <c r="H130" s="16">
        <f t="shared" si="7"/>
        <v>-1403859.56076</v>
      </c>
      <c r="I130" s="16">
        <f t="shared" si="8"/>
        <v>12.904508664058472</v>
      </c>
    </row>
    <row r="131" spans="1:9" x14ac:dyDescent="0.25">
      <c r="A131" t="s">
        <v>74</v>
      </c>
      <c r="B131" s="16">
        <v>534668.49214999995</v>
      </c>
      <c r="C131" s="16">
        <v>472108.4</v>
      </c>
      <c r="D131" s="16">
        <v>404088.5</v>
      </c>
      <c r="E131" s="16">
        <v>258466.66574</v>
      </c>
      <c r="F131" s="16">
        <f t="shared" si="5"/>
        <v>145621.83426</v>
      </c>
      <c r="G131" s="16">
        <f t="shared" si="6"/>
        <v>63.962885788632938</v>
      </c>
      <c r="H131" s="16">
        <f t="shared" si="7"/>
        <v>-276201.82640999998</v>
      </c>
      <c r="I131" s="16">
        <f t="shared" si="8"/>
        <v>48.341480662280695</v>
      </c>
    </row>
    <row r="132" spans="1:9" x14ac:dyDescent="0.25">
      <c r="A132" t="s">
        <v>75</v>
      </c>
      <c r="B132" s="16">
        <v>3976772.4183299998</v>
      </c>
      <c r="C132" s="16">
        <v>1102638.3999999999</v>
      </c>
      <c r="D132" s="16">
        <v>1022732.3</v>
      </c>
      <c r="E132" s="16">
        <v>935679.69258000003</v>
      </c>
      <c r="F132" s="16">
        <f t="shared" si="5"/>
        <v>87052.607420000015</v>
      </c>
      <c r="G132" s="16">
        <f t="shared" si="6"/>
        <v>91.48823133678286</v>
      </c>
      <c r="H132" s="16">
        <f t="shared" si="7"/>
        <v>-3041092.7257499998</v>
      </c>
      <c r="I132" s="16">
        <f t="shared" si="8"/>
        <v>23.528620553371471</v>
      </c>
    </row>
    <row r="133" spans="1:9" x14ac:dyDescent="0.25">
      <c r="A133" t="s">
        <v>76</v>
      </c>
      <c r="B133" s="16">
        <v>7134542.7436499996</v>
      </c>
      <c r="C133" s="16">
        <v>10576063.9</v>
      </c>
      <c r="D133" s="16">
        <v>9300957.5</v>
      </c>
      <c r="E133" s="16">
        <v>8910497.9974199999</v>
      </c>
      <c r="F133" s="16">
        <f t="shared" si="5"/>
        <v>390459.50258000009</v>
      </c>
      <c r="G133" s="16">
        <f t="shared" si="6"/>
        <v>95.801942944261384</v>
      </c>
      <c r="H133" s="16">
        <f t="shared" si="7"/>
        <v>1775955.2537700003</v>
      </c>
      <c r="I133" s="16">
        <f t="shared" si="8"/>
        <v>124.89234864211396</v>
      </c>
    </row>
    <row r="134" spans="1:9" x14ac:dyDescent="0.25">
      <c r="A134" t="s">
        <v>77</v>
      </c>
      <c r="B134" s="16">
        <v>359792.02544</v>
      </c>
      <c r="C134" s="16">
        <v>603082.30000000005</v>
      </c>
      <c r="D134" s="16">
        <v>552734.69999999995</v>
      </c>
      <c r="E134" s="16">
        <v>494269.12945000001</v>
      </c>
      <c r="F134" s="16">
        <f t="shared" si="5"/>
        <v>58465.570549999946</v>
      </c>
      <c r="G134" s="16">
        <f t="shared" si="6"/>
        <v>89.422489568684583</v>
      </c>
      <c r="H134" s="16">
        <f t="shared" si="7"/>
        <v>134477.10401000001</v>
      </c>
      <c r="I134" s="16">
        <f t="shared" si="8"/>
        <v>137.37634369342794</v>
      </c>
    </row>
    <row r="135" spans="1:9" x14ac:dyDescent="0.25">
      <c r="A135" t="s">
        <v>78</v>
      </c>
      <c r="B135" s="16">
        <v>6604779.17631</v>
      </c>
      <c r="C135" s="16">
        <v>9595763.6999999993</v>
      </c>
      <c r="D135" s="16">
        <v>8405684.5999999996</v>
      </c>
      <c r="E135" s="16">
        <v>8107763.4480699999</v>
      </c>
      <c r="F135" s="16">
        <f t="shared" si="5"/>
        <v>297921.1519299997</v>
      </c>
      <c r="G135" s="16">
        <f t="shared" si="6"/>
        <v>96.455718170415295</v>
      </c>
      <c r="H135" s="16">
        <f t="shared" si="7"/>
        <v>1502984.2717599999</v>
      </c>
      <c r="I135" s="16">
        <f t="shared" si="8"/>
        <v>122.75601093751777</v>
      </c>
    </row>
    <row r="136" spans="1:9" x14ac:dyDescent="0.25">
      <c r="A136" t="s">
        <v>79</v>
      </c>
      <c r="B136" s="16">
        <v>169971.54190000001</v>
      </c>
      <c r="C136" s="16">
        <v>364717.9</v>
      </c>
      <c r="D136" s="16">
        <v>332538.2</v>
      </c>
      <c r="E136" s="16">
        <v>298465.41989999998</v>
      </c>
      <c r="F136" s="16">
        <f t="shared" si="5"/>
        <v>34072.780100000033</v>
      </c>
      <c r="G136" s="16">
        <f t="shared" si="6"/>
        <v>89.753724504432867</v>
      </c>
      <c r="H136" s="16">
        <f t="shared" si="7"/>
        <v>128493.87799999997</v>
      </c>
      <c r="I136" s="16">
        <f t="shared" si="8"/>
        <v>175.59728914831945</v>
      </c>
    </row>
    <row r="137" spans="1:9" x14ac:dyDescent="0.25">
      <c r="A137" t="s">
        <v>80</v>
      </c>
      <c r="B137" s="16">
        <v>0</v>
      </c>
      <c r="C137" s="16">
        <v>12500</v>
      </c>
      <c r="D137" s="16">
        <v>10000</v>
      </c>
      <c r="E137" s="16">
        <v>10000</v>
      </c>
      <c r="F137" s="16">
        <f t="shared" si="5"/>
        <v>0</v>
      </c>
      <c r="G137" s="16">
        <f t="shared" si="6"/>
        <v>100</v>
      </c>
      <c r="H137" s="16">
        <f t="shared" si="7"/>
        <v>10000</v>
      </c>
      <c r="I137" s="16">
        <v>0</v>
      </c>
    </row>
    <row r="138" spans="1:9" x14ac:dyDescent="0.25">
      <c r="A138" t="s">
        <v>81</v>
      </c>
      <c r="B138" s="16">
        <v>904111.22487000003</v>
      </c>
      <c r="C138" s="16">
        <v>698534</v>
      </c>
      <c r="D138" s="16">
        <v>647189.80000000005</v>
      </c>
      <c r="E138" s="16">
        <v>571667.93079999997</v>
      </c>
      <c r="F138" s="16">
        <f t="shared" si="5"/>
        <v>75521.869200000074</v>
      </c>
      <c r="G138" s="16">
        <f t="shared" si="6"/>
        <v>88.330800454518894</v>
      </c>
      <c r="H138" s="16">
        <f t="shared" si="7"/>
        <v>-332443.29407000006</v>
      </c>
      <c r="I138" s="16">
        <f t="shared" si="8"/>
        <v>63.229823397248353</v>
      </c>
    </row>
    <row r="139" spans="1:9" x14ac:dyDescent="0.25">
      <c r="A139" t="s">
        <v>82</v>
      </c>
      <c r="B139" s="16">
        <v>88405.774000000005</v>
      </c>
      <c r="C139" s="16">
        <v>89439.6</v>
      </c>
      <c r="D139" s="16">
        <v>83650.8</v>
      </c>
      <c r="E139" s="16">
        <v>73694.54770000001</v>
      </c>
      <c r="F139" s="16">
        <f t="shared" si="5"/>
        <v>9956.2522999999928</v>
      </c>
      <c r="G139" s="16">
        <f t="shared" si="6"/>
        <v>88.097839709841395</v>
      </c>
      <c r="H139" s="16">
        <f t="shared" si="7"/>
        <v>-14711.226299999995</v>
      </c>
      <c r="I139" s="16">
        <f t="shared" si="8"/>
        <v>83.359428197529269</v>
      </c>
    </row>
    <row r="140" spans="1:9" x14ac:dyDescent="0.25">
      <c r="A140" t="s">
        <v>83</v>
      </c>
      <c r="B140" s="16">
        <v>460944.07001999998</v>
      </c>
      <c r="C140" s="16">
        <v>412719.3</v>
      </c>
      <c r="D140" s="16">
        <v>379078.1</v>
      </c>
      <c r="E140" s="16">
        <v>343789.73499999999</v>
      </c>
      <c r="F140" s="16">
        <f t="shared" si="5"/>
        <v>35288.364999999991</v>
      </c>
      <c r="G140" s="16">
        <f t="shared" si="6"/>
        <v>90.691004043757744</v>
      </c>
      <c r="H140" s="16">
        <f t="shared" si="7"/>
        <v>-117154.33502</v>
      </c>
      <c r="I140" s="16">
        <f t="shared" si="8"/>
        <v>74.583828572755735</v>
      </c>
    </row>
    <row r="141" spans="1:9" x14ac:dyDescent="0.25">
      <c r="A141" t="s">
        <v>84</v>
      </c>
      <c r="B141" s="16">
        <v>87098.625849999997</v>
      </c>
      <c r="C141" s="16">
        <v>68332.899999999994</v>
      </c>
      <c r="D141" s="16">
        <v>63049.7</v>
      </c>
      <c r="E141" s="16">
        <v>52274.3681</v>
      </c>
      <c r="F141" s="16">
        <f t="shared" si="5"/>
        <v>10775.331899999997</v>
      </c>
      <c r="G141" s="16">
        <f t="shared" si="6"/>
        <v>82.909780855420408</v>
      </c>
      <c r="H141" s="16">
        <f t="shared" si="7"/>
        <v>-34824.257749999997</v>
      </c>
      <c r="I141" s="16">
        <f t="shared" si="8"/>
        <v>60.017442973240662</v>
      </c>
    </row>
    <row r="142" spans="1:9" x14ac:dyDescent="0.25">
      <c r="A142" t="s">
        <v>85</v>
      </c>
      <c r="B142" s="16">
        <v>8081.03</v>
      </c>
      <c r="C142" s="16">
        <v>100</v>
      </c>
      <c r="D142" s="16">
        <v>100</v>
      </c>
      <c r="E142" s="16">
        <v>75.3</v>
      </c>
      <c r="F142" s="16">
        <f t="shared" si="5"/>
        <v>24.700000000000003</v>
      </c>
      <c r="G142" s="16">
        <f t="shared" si="6"/>
        <v>75.3</v>
      </c>
      <c r="H142" s="16">
        <f t="shared" si="7"/>
        <v>-8005.73</v>
      </c>
      <c r="I142" s="16">
        <f t="shared" si="8"/>
        <v>0.93181191011541842</v>
      </c>
    </row>
    <row r="143" spans="1:9" x14ac:dyDescent="0.25">
      <c r="A143" t="s">
        <v>86</v>
      </c>
      <c r="B143" s="16">
        <v>111007.17600000001</v>
      </c>
      <c r="C143" s="16">
        <v>109593.4</v>
      </c>
      <c r="D143" s="16">
        <v>103459.4</v>
      </c>
      <c r="E143" s="16">
        <v>86277.9</v>
      </c>
      <c r="F143" s="16">
        <f t="shared" si="5"/>
        <v>17181.5</v>
      </c>
      <c r="G143" s="16">
        <f t="shared" si="6"/>
        <v>83.393002472467458</v>
      </c>
      <c r="H143" s="16">
        <f t="shared" si="7"/>
        <v>-24729.276000000013</v>
      </c>
      <c r="I143" s="16">
        <f t="shared" si="8"/>
        <v>77.722813162997667</v>
      </c>
    </row>
    <row r="144" spans="1:9" x14ac:dyDescent="0.25">
      <c r="A144" t="s">
        <v>87</v>
      </c>
      <c r="B144" s="16">
        <v>148574.549</v>
      </c>
      <c r="C144" s="16">
        <v>18348.8</v>
      </c>
      <c r="D144" s="16">
        <v>17851.8</v>
      </c>
      <c r="E144" s="16">
        <v>15556.08</v>
      </c>
      <c r="F144" s="16">
        <f t="shared" si="5"/>
        <v>2295.7199999999993</v>
      </c>
      <c r="G144" s="16">
        <f t="shared" si="6"/>
        <v>87.140120324000947</v>
      </c>
      <c r="H144" s="16">
        <f t="shared" si="7"/>
        <v>-133018.46900000001</v>
      </c>
      <c r="I144" s="16">
        <f t="shared" si="8"/>
        <v>10.470218556746216</v>
      </c>
    </row>
    <row r="145" spans="1:9" x14ac:dyDescent="0.25">
      <c r="A145" t="s">
        <v>88</v>
      </c>
      <c r="B145" s="16">
        <v>1451264.3494000002</v>
      </c>
      <c r="C145" s="16">
        <v>211779.20000000001</v>
      </c>
      <c r="D145" s="16">
        <v>210037.2</v>
      </c>
      <c r="E145" s="16">
        <v>197563.31899999999</v>
      </c>
      <c r="F145" s="16">
        <f t="shared" si="5"/>
        <v>12473.881000000023</v>
      </c>
      <c r="G145" s="16">
        <f t="shared" si="6"/>
        <v>94.061108698840002</v>
      </c>
      <c r="H145" s="16">
        <f t="shared" si="7"/>
        <v>-1253701.0304000003</v>
      </c>
      <c r="I145" s="16">
        <f t="shared" si="8"/>
        <v>13.613186259393686</v>
      </c>
    </row>
    <row r="146" spans="1:9" x14ac:dyDescent="0.25">
      <c r="A146" t="s">
        <v>89</v>
      </c>
      <c r="B146" s="16">
        <v>595963.45389999996</v>
      </c>
      <c r="C146" s="16">
        <v>169529.7</v>
      </c>
      <c r="D146" s="16">
        <v>169479.7</v>
      </c>
      <c r="E146" s="16">
        <v>168053.95</v>
      </c>
      <c r="F146" s="16">
        <f t="shared" si="5"/>
        <v>1425.75</v>
      </c>
      <c r="G146" s="16">
        <f t="shared" si="6"/>
        <v>99.158748805904182</v>
      </c>
      <c r="H146" s="16">
        <f t="shared" si="7"/>
        <v>-427909.50389999995</v>
      </c>
      <c r="I146" s="16">
        <f t="shared" si="8"/>
        <v>28.198700591496124</v>
      </c>
    </row>
    <row r="147" spans="1:9" x14ac:dyDescent="0.25">
      <c r="A147" t="s">
        <v>90</v>
      </c>
      <c r="B147" s="16">
        <v>781030.87549999997</v>
      </c>
      <c r="C147" s="16">
        <v>15049.5</v>
      </c>
      <c r="D147" s="16">
        <v>14549.5</v>
      </c>
      <c r="E147" s="16">
        <v>13495.11</v>
      </c>
      <c r="F147" s="16">
        <f t="shared" si="5"/>
        <v>1054.3899999999994</v>
      </c>
      <c r="G147" s="16">
        <f t="shared" si="6"/>
        <v>92.753084298429499</v>
      </c>
      <c r="H147" s="16">
        <f t="shared" si="7"/>
        <v>-767535.76549999998</v>
      </c>
      <c r="I147" s="16">
        <f t="shared" si="8"/>
        <v>1.7278587087047881</v>
      </c>
    </row>
    <row r="148" spans="1:9" x14ac:dyDescent="0.25">
      <c r="A148" t="s">
        <v>91</v>
      </c>
      <c r="B148" s="16">
        <v>74270.02</v>
      </c>
      <c r="C148" s="16">
        <v>27200</v>
      </c>
      <c r="D148" s="16">
        <v>26008</v>
      </c>
      <c r="E148" s="16">
        <v>16014.259</v>
      </c>
      <c r="F148" s="16">
        <f t="shared" si="5"/>
        <v>9993.741</v>
      </c>
      <c r="G148" s="16">
        <f t="shared" si="6"/>
        <v>61.574357889880041</v>
      </c>
      <c r="H148" s="16">
        <f t="shared" si="7"/>
        <v>-58255.761000000006</v>
      </c>
      <c r="I148" s="16">
        <f t="shared" si="8"/>
        <v>21.562211778049878</v>
      </c>
    </row>
    <row r="149" spans="1:9" x14ac:dyDescent="0.25">
      <c r="A149" t="s">
        <v>92</v>
      </c>
      <c r="B149" s="16">
        <v>690559.43</v>
      </c>
      <c r="C149" s="16">
        <v>1560150.1</v>
      </c>
      <c r="D149" s="16">
        <v>1556865.1</v>
      </c>
      <c r="E149" s="16">
        <v>1349067.72</v>
      </c>
      <c r="F149" s="16">
        <f t="shared" si="5"/>
        <v>207797.38000000012</v>
      </c>
      <c r="G149" s="16">
        <f t="shared" si="6"/>
        <v>86.652833312276059</v>
      </c>
      <c r="H149" s="16">
        <f t="shared" si="7"/>
        <v>658508.28999999992</v>
      </c>
      <c r="I149" s="16">
        <f t="shared" si="8"/>
        <v>195.35867028852243</v>
      </c>
    </row>
    <row r="150" spans="1:9" x14ac:dyDescent="0.25">
      <c r="A150" t="s">
        <v>93</v>
      </c>
      <c r="B150" s="16">
        <v>231766.68</v>
      </c>
      <c r="C150" s="16">
        <v>691919.4</v>
      </c>
      <c r="D150" s="16">
        <v>691919.4</v>
      </c>
      <c r="E150" s="16">
        <v>624304.19999999995</v>
      </c>
      <c r="F150" s="16">
        <f t="shared" si="5"/>
        <v>67615.20000000007</v>
      </c>
      <c r="G150" s="16">
        <f t="shared" si="6"/>
        <v>90.227879143148755</v>
      </c>
      <c r="H150" s="16">
        <f t="shared" si="7"/>
        <v>392537.51999999996</v>
      </c>
      <c r="I150" s="16">
        <f t="shared" si="8"/>
        <v>269.36753807751825</v>
      </c>
    </row>
    <row r="151" spans="1:9" x14ac:dyDescent="0.25">
      <c r="A151" t="s">
        <v>94</v>
      </c>
      <c r="B151" s="16">
        <v>101855.86</v>
      </c>
      <c r="C151" s="16">
        <v>124859.7</v>
      </c>
      <c r="D151" s="16">
        <v>124859.7</v>
      </c>
      <c r="E151" s="16">
        <v>64328.6</v>
      </c>
      <c r="F151" s="16">
        <f t="shared" si="5"/>
        <v>60531.1</v>
      </c>
      <c r="G151" s="16">
        <f t="shared" si="6"/>
        <v>51.520706841358745</v>
      </c>
      <c r="H151" s="16">
        <f t="shared" si="7"/>
        <v>-37527.26</v>
      </c>
      <c r="I151" s="16">
        <f t="shared" si="8"/>
        <v>63.156503710243086</v>
      </c>
    </row>
    <row r="152" spans="1:9" x14ac:dyDescent="0.25">
      <c r="A152" t="s">
        <v>95</v>
      </c>
      <c r="B152" s="16">
        <v>422.5</v>
      </c>
      <c r="C152" s="16">
        <v>500</v>
      </c>
      <c r="D152" s="16">
        <v>500</v>
      </c>
      <c r="E152" s="16">
        <v>500</v>
      </c>
      <c r="F152" s="16">
        <f t="shared" si="5"/>
        <v>0</v>
      </c>
      <c r="G152" s="16">
        <f t="shared" si="6"/>
        <v>100</v>
      </c>
      <c r="H152" s="16">
        <f t="shared" si="7"/>
        <v>77.5</v>
      </c>
      <c r="I152" s="16">
        <f t="shared" si="8"/>
        <v>118.34319526627219</v>
      </c>
    </row>
    <row r="153" spans="1:9" x14ac:dyDescent="0.25">
      <c r="A153" t="s">
        <v>96</v>
      </c>
      <c r="B153" s="16">
        <v>356514.39</v>
      </c>
      <c r="C153" s="16">
        <v>742871</v>
      </c>
      <c r="D153" s="16">
        <v>739586</v>
      </c>
      <c r="E153" s="16">
        <v>659934.92000000004</v>
      </c>
      <c r="F153" s="16">
        <f t="shared" si="5"/>
        <v>79651.079999999958</v>
      </c>
      <c r="G153" s="16">
        <f t="shared" si="6"/>
        <v>89.23031533858132</v>
      </c>
      <c r="H153" s="16">
        <f t="shared" si="7"/>
        <v>303420.53000000003</v>
      </c>
      <c r="I153" s="16">
        <f t="shared" si="8"/>
        <v>185.10751277108338</v>
      </c>
    </row>
    <row r="154" spans="1:9" x14ac:dyDescent="0.25">
      <c r="A154" t="s">
        <v>97</v>
      </c>
      <c r="B154" s="16">
        <v>113195.527</v>
      </c>
      <c r="C154" s="16">
        <v>337623.6</v>
      </c>
      <c r="D154" s="16">
        <v>317316.40000000002</v>
      </c>
      <c r="E154" s="16">
        <v>230496.30679</v>
      </c>
      <c r="F154" s="16">
        <f t="shared" si="5"/>
        <v>86820.093210000021</v>
      </c>
      <c r="G154" s="16">
        <f t="shared" si="6"/>
        <v>72.639266924117379</v>
      </c>
      <c r="H154" s="16">
        <f t="shared" si="7"/>
        <v>117300.77979</v>
      </c>
      <c r="I154" s="16">
        <f t="shared" si="8"/>
        <v>203.62669170664316</v>
      </c>
    </row>
    <row r="155" spans="1:9" x14ac:dyDescent="0.25">
      <c r="A155" t="s">
        <v>98</v>
      </c>
      <c r="B155" s="16">
        <v>0</v>
      </c>
      <c r="C155" s="16">
        <v>58000</v>
      </c>
      <c r="D155" s="16">
        <v>58000</v>
      </c>
      <c r="E155" s="16">
        <v>44148.66</v>
      </c>
      <c r="F155" s="16">
        <f t="shared" si="5"/>
        <v>13851.339999999997</v>
      </c>
      <c r="G155" s="16">
        <f t="shared" si="6"/>
        <v>76.118379310344835</v>
      </c>
      <c r="H155" s="16">
        <f t="shared" si="7"/>
        <v>44148.66</v>
      </c>
      <c r="I155" s="16">
        <v>0</v>
      </c>
    </row>
    <row r="156" spans="1:9" x14ac:dyDescent="0.25">
      <c r="A156" t="s">
        <v>99</v>
      </c>
      <c r="B156" s="16">
        <v>90067.467000000004</v>
      </c>
      <c r="C156" s="16">
        <v>249623.6</v>
      </c>
      <c r="D156" s="16">
        <v>230316.4</v>
      </c>
      <c r="E156" s="16">
        <v>166324.45478999999</v>
      </c>
      <c r="F156" s="16">
        <f t="shared" si="5"/>
        <v>63991.945210000005</v>
      </c>
      <c r="G156" s="16">
        <f t="shared" si="6"/>
        <v>72.215636745798378</v>
      </c>
      <c r="H156" s="16">
        <f t="shared" si="7"/>
        <v>76256.987789999985</v>
      </c>
      <c r="I156" s="16">
        <f t="shared" si="8"/>
        <v>184.66651758953094</v>
      </c>
    </row>
    <row r="157" spans="1:9" x14ac:dyDescent="0.25">
      <c r="A157" t="s">
        <v>100</v>
      </c>
      <c r="B157" s="16">
        <v>23128.06</v>
      </c>
      <c r="C157" s="16">
        <v>30000</v>
      </c>
      <c r="D157" s="16">
        <v>29000</v>
      </c>
      <c r="E157" s="16">
        <v>20023.191999999999</v>
      </c>
      <c r="F157" s="16">
        <f t="shared" si="5"/>
        <v>8976.8080000000009</v>
      </c>
      <c r="G157" s="16">
        <f t="shared" si="6"/>
        <v>69.045489655172403</v>
      </c>
      <c r="H157" s="16">
        <f t="shared" si="7"/>
        <v>-3104.8680000000022</v>
      </c>
      <c r="I157" s="16">
        <f t="shared" si="8"/>
        <v>86.57532019546818</v>
      </c>
    </row>
    <row r="158" spans="1:9" x14ac:dyDescent="0.25">
      <c r="A158" t="s">
        <v>101</v>
      </c>
      <c r="B158" s="16">
        <v>1037245.5928400001</v>
      </c>
      <c r="C158" s="16">
        <v>729422.2</v>
      </c>
      <c r="D158" s="16">
        <v>664446</v>
      </c>
      <c r="E158" s="16">
        <v>668247.49901999999</v>
      </c>
      <c r="F158" s="16">
        <f t="shared" si="5"/>
        <v>-3801.4990199999884</v>
      </c>
      <c r="G158" s="16">
        <f t="shared" si="6"/>
        <v>100.57213062009554</v>
      </c>
      <c r="H158" s="16">
        <f t="shared" si="7"/>
        <v>-368998.09382000007</v>
      </c>
      <c r="I158" s="16">
        <f t="shared" si="8"/>
        <v>64.42519530888768</v>
      </c>
    </row>
    <row r="159" spans="1:9" x14ac:dyDescent="0.25">
      <c r="A159" t="s">
        <v>102</v>
      </c>
      <c r="B159" s="16">
        <v>913383.10884</v>
      </c>
      <c r="C159" s="16">
        <v>692644.7</v>
      </c>
      <c r="D159" s="16">
        <v>627983.5</v>
      </c>
      <c r="E159" s="16">
        <v>642259.26352000004</v>
      </c>
      <c r="F159" s="16">
        <f t="shared" si="5"/>
        <v>-14275.763520000037</v>
      </c>
      <c r="G159" s="16">
        <f t="shared" si="6"/>
        <v>102.27327047924031</v>
      </c>
      <c r="H159" s="16">
        <f t="shared" si="7"/>
        <v>-271123.84531999996</v>
      </c>
      <c r="I159" s="16">
        <f t="shared" si="8"/>
        <v>70.316525158394015</v>
      </c>
    </row>
    <row r="160" spans="1:9" x14ac:dyDescent="0.25">
      <c r="A160" t="s">
        <v>103</v>
      </c>
      <c r="B160">
        <f>2986.8+12732.7+64.6</f>
        <v>15784.1</v>
      </c>
      <c r="C160" s="16">
        <v>13861.4</v>
      </c>
      <c r="D160" s="16">
        <v>13861.4</v>
      </c>
      <c r="E160" s="16">
        <v>9868.69</v>
      </c>
      <c r="F160" s="16">
        <f t="shared" si="5"/>
        <v>3992.7099999999991</v>
      </c>
      <c r="G160" s="16">
        <f t="shared" si="6"/>
        <v>71.195478090236193</v>
      </c>
      <c r="H160" s="16">
        <f t="shared" si="7"/>
        <v>-5915.41</v>
      </c>
      <c r="I160" s="16">
        <f t="shared" si="8"/>
        <v>62.52298198820332</v>
      </c>
    </row>
    <row r="161" spans="1:9" x14ac:dyDescent="0.25">
      <c r="A161" t="s">
        <v>104</v>
      </c>
      <c r="B161" s="16">
        <v>7702.7539999999999</v>
      </c>
      <c r="C161" s="16">
        <v>6958.5</v>
      </c>
      <c r="D161" s="16">
        <v>6958.5</v>
      </c>
      <c r="E161" s="16">
        <v>5028.3085000000001</v>
      </c>
      <c r="F161" s="16">
        <f t="shared" si="5"/>
        <v>1930.1914999999999</v>
      </c>
      <c r="G161" s="16">
        <f t="shared" si="6"/>
        <v>72.261385356039369</v>
      </c>
      <c r="H161" s="16">
        <f t="shared" si="7"/>
        <v>-2674.4454999999998</v>
      </c>
      <c r="I161" s="16">
        <f t="shared" si="8"/>
        <v>65.279359823772126</v>
      </c>
    </row>
    <row r="162" spans="1:9" x14ac:dyDescent="0.25">
      <c r="A162" t="s">
        <v>105</v>
      </c>
      <c r="B162" s="16">
        <v>2668.3</v>
      </c>
      <c r="C162" s="16">
        <v>2216.3000000000002</v>
      </c>
      <c r="D162" s="16">
        <v>2216.3000000000002</v>
      </c>
      <c r="E162" s="16">
        <v>1763.42</v>
      </c>
      <c r="F162" s="16">
        <f t="shared" si="5"/>
        <v>452.88000000000011</v>
      </c>
      <c r="G162" s="16">
        <f t="shared" si="6"/>
        <v>79.565943238731222</v>
      </c>
      <c r="H162" s="16">
        <f t="shared" si="7"/>
        <v>-904.88000000000011</v>
      </c>
      <c r="I162" s="16">
        <f t="shared" si="8"/>
        <v>66.087771240115416</v>
      </c>
    </row>
    <row r="163" spans="1:9" x14ac:dyDescent="0.25">
      <c r="A163" t="s">
        <v>106</v>
      </c>
      <c r="B163" s="16">
        <v>95792.8</v>
      </c>
      <c r="C163" s="16">
        <v>6191.5</v>
      </c>
      <c r="D163" s="16">
        <v>5876.5</v>
      </c>
      <c r="E163" s="16">
        <v>5499.9939999999997</v>
      </c>
      <c r="F163" s="16">
        <f t="shared" si="5"/>
        <v>376.50600000000031</v>
      </c>
      <c r="G163" s="16">
        <f t="shared" si="6"/>
        <v>93.593023057942645</v>
      </c>
      <c r="H163" s="16">
        <f t="shared" si="7"/>
        <v>-90292.805999999997</v>
      </c>
      <c r="I163" s="16">
        <f t="shared" si="8"/>
        <v>5.7415526010305573</v>
      </c>
    </row>
    <row r="164" spans="1:9" x14ac:dyDescent="0.25">
      <c r="A164" t="s">
        <v>107</v>
      </c>
      <c r="B164" s="16">
        <v>1914.546</v>
      </c>
      <c r="C164" s="16">
        <v>7549.8</v>
      </c>
      <c r="D164" s="16">
        <v>7549.8</v>
      </c>
      <c r="E164" s="16">
        <v>3827.8229999999999</v>
      </c>
      <c r="F164" s="16">
        <f t="shared" si="5"/>
        <v>3721.9770000000003</v>
      </c>
      <c r="G164" s="16">
        <f t="shared" si="6"/>
        <v>50.700985456568382</v>
      </c>
      <c r="H164" s="16">
        <f t="shared" si="7"/>
        <v>1913.2769999999998</v>
      </c>
      <c r="I164" s="16">
        <f t="shared" si="8"/>
        <v>199.93371796760172</v>
      </c>
    </row>
    <row r="165" spans="1:9" x14ac:dyDescent="0.25">
      <c r="A165" t="s">
        <v>108</v>
      </c>
      <c r="B165" s="16">
        <v>5850932.4231499992</v>
      </c>
      <c r="C165" s="16">
        <v>8857490.4000000004</v>
      </c>
      <c r="D165" s="16">
        <v>8438725.5999999996</v>
      </c>
      <c r="E165" s="16">
        <v>6428868.1203999994</v>
      </c>
      <c r="F165" s="16">
        <f t="shared" si="5"/>
        <v>2009857.4796000002</v>
      </c>
      <c r="G165" s="16">
        <f t="shared" si="6"/>
        <v>76.182926488331361</v>
      </c>
      <c r="H165" s="16">
        <f t="shared" si="7"/>
        <v>577935.6972500002</v>
      </c>
      <c r="I165" s="16">
        <f t="shared" si="8"/>
        <v>109.87766830058266</v>
      </c>
    </row>
    <row r="166" spans="1:9" x14ac:dyDescent="0.25">
      <c r="A166" t="s">
        <v>109</v>
      </c>
      <c r="B166" s="16">
        <v>5657596.9361499995</v>
      </c>
      <c r="C166" s="16">
        <v>8576210.4000000004</v>
      </c>
      <c r="D166" s="16">
        <v>8172658.7000000002</v>
      </c>
      <c r="E166" s="16">
        <v>6219669.8153999997</v>
      </c>
      <c r="F166" s="16">
        <f t="shared" si="5"/>
        <v>1952988.8846000005</v>
      </c>
      <c r="G166" s="16">
        <f t="shared" si="6"/>
        <v>76.103383778891924</v>
      </c>
      <c r="H166" s="16">
        <f t="shared" si="7"/>
        <v>562072.87925000023</v>
      </c>
      <c r="I166" s="16">
        <f t="shared" si="8"/>
        <v>109.93483426962705</v>
      </c>
    </row>
    <row r="167" spans="1:9" x14ac:dyDescent="0.25">
      <c r="A167" t="s">
        <v>110</v>
      </c>
      <c r="B167" s="16">
        <v>193335.48699999999</v>
      </c>
      <c r="C167" s="16">
        <v>281280</v>
      </c>
      <c r="D167" s="16">
        <v>266066.90000000002</v>
      </c>
      <c r="E167" s="16">
        <v>209198.30499999999</v>
      </c>
      <c r="F167" s="16">
        <f t="shared" si="5"/>
        <v>56868.59500000003</v>
      </c>
      <c r="G167" s="16">
        <f t="shared" si="6"/>
        <v>78.626204537279904</v>
      </c>
      <c r="H167" s="16">
        <f t="shared" si="7"/>
        <v>15862.817999999999</v>
      </c>
      <c r="I167" s="16">
        <f t="shared" si="8"/>
        <v>108.20481446326508</v>
      </c>
    </row>
    <row r="168" spans="1:9" x14ac:dyDescent="0.25">
      <c r="A168" t="s">
        <v>111</v>
      </c>
      <c r="B168" s="16">
        <v>40824.989799999996</v>
      </c>
      <c r="C168" s="16">
        <v>425229.4</v>
      </c>
      <c r="D168" s="16">
        <v>391877.4</v>
      </c>
      <c r="E168" s="16">
        <v>332253.73847000004</v>
      </c>
      <c r="F168" s="16">
        <f t="shared" si="5"/>
        <v>59623.661529999983</v>
      </c>
      <c r="G168" s="16">
        <f t="shared" si="6"/>
        <v>84.785123732575556</v>
      </c>
      <c r="H168" s="16">
        <f t="shared" si="7"/>
        <v>291428.74867000006</v>
      </c>
      <c r="I168" s="16">
        <f t="shared" si="8"/>
        <v>813.84891973690117</v>
      </c>
    </row>
    <row r="169" spans="1:9" x14ac:dyDescent="0.25">
      <c r="A169" t="s">
        <v>112</v>
      </c>
      <c r="B169" s="16">
        <v>4000</v>
      </c>
      <c r="C169" s="16">
        <v>12000</v>
      </c>
      <c r="D169" s="16">
        <v>11000</v>
      </c>
      <c r="E169" s="16">
        <v>2000</v>
      </c>
      <c r="F169" s="16">
        <f t="shared" si="5"/>
        <v>9000</v>
      </c>
      <c r="G169" s="16">
        <f t="shared" si="6"/>
        <v>18.181818181818183</v>
      </c>
      <c r="H169" s="16">
        <f t="shared" si="7"/>
        <v>-2000</v>
      </c>
      <c r="I169" s="16">
        <f t="shared" si="8"/>
        <v>50</v>
      </c>
    </row>
    <row r="170" spans="1:9" x14ac:dyDescent="0.25">
      <c r="A170" t="s">
        <v>113</v>
      </c>
      <c r="B170" s="16">
        <v>36824.989799999996</v>
      </c>
      <c r="C170" s="16">
        <v>413229.4</v>
      </c>
      <c r="D170" s="16">
        <v>380877.4</v>
      </c>
      <c r="E170" s="16">
        <v>330253.73847000004</v>
      </c>
      <c r="F170" s="16">
        <f t="shared" si="5"/>
        <v>50623.661529999983</v>
      </c>
      <c r="G170" s="16">
        <f t="shared" si="6"/>
        <v>86.708672782895505</v>
      </c>
      <c r="H170" s="16">
        <f t="shared" si="7"/>
        <v>293428.74867000006</v>
      </c>
      <c r="I170" s="16">
        <f t="shared" si="8"/>
        <v>896.81963325350353</v>
      </c>
    </row>
    <row r="171" spans="1:9" x14ac:dyDescent="0.25">
      <c r="A171" t="s">
        <v>114</v>
      </c>
      <c r="B171" s="16">
        <v>3613707.8186599999</v>
      </c>
      <c r="C171" s="16">
        <v>995865.2</v>
      </c>
      <c r="D171" s="16">
        <v>979329.7</v>
      </c>
      <c r="E171" s="16">
        <v>836608.92746000004</v>
      </c>
      <c r="F171" s="16">
        <f t="shared" si="5"/>
        <v>142720.77253999992</v>
      </c>
      <c r="G171" s="16">
        <f t="shared" si="6"/>
        <v>85.426688015282295</v>
      </c>
      <c r="H171" s="16">
        <f t="shared" si="7"/>
        <v>-2777098.8912</v>
      </c>
      <c r="I171" s="16">
        <f t="shared" si="8"/>
        <v>23.15098423674505</v>
      </c>
    </row>
    <row r="172" spans="1:9" x14ac:dyDescent="0.25">
      <c r="A172" t="s">
        <v>115</v>
      </c>
      <c r="B172" s="16">
        <v>2544779.3926599999</v>
      </c>
      <c r="C172" s="16">
        <v>0</v>
      </c>
      <c r="D172" s="16">
        <v>0</v>
      </c>
      <c r="E172" s="16">
        <v>61461.599999999999</v>
      </c>
      <c r="F172" s="16">
        <f t="shared" si="5"/>
        <v>-61461.599999999999</v>
      </c>
      <c r="G172" s="16">
        <v>0</v>
      </c>
      <c r="H172" s="16">
        <f t="shared" si="7"/>
        <v>-2483317.7926599998</v>
      </c>
      <c r="I172" s="16">
        <f t="shared" si="8"/>
        <v>2.4152034623227436</v>
      </c>
    </row>
    <row r="173" spans="1:9" x14ac:dyDescent="0.25">
      <c r="A173" t="s">
        <v>116</v>
      </c>
      <c r="B173" s="16">
        <v>2544779.3926599999</v>
      </c>
      <c r="C173" s="16">
        <v>0</v>
      </c>
      <c r="D173" s="16">
        <v>0</v>
      </c>
      <c r="E173" s="16">
        <v>61461.599999999999</v>
      </c>
      <c r="F173" s="16">
        <f t="shared" si="5"/>
        <v>-61461.599999999999</v>
      </c>
      <c r="G173" s="16">
        <v>0</v>
      </c>
      <c r="H173" s="16">
        <f t="shared" si="7"/>
        <v>-2483317.7926599998</v>
      </c>
      <c r="I173" s="16">
        <f t="shared" si="8"/>
        <v>2.4152034623227436</v>
      </c>
    </row>
    <row r="174" spans="1:9" x14ac:dyDescent="0.25">
      <c r="A174" t="s">
        <v>117</v>
      </c>
      <c r="B174" s="16">
        <v>1068928.426</v>
      </c>
      <c r="C174" s="16">
        <v>995865.2</v>
      </c>
      <c r="D174" s="16">
        <v>979329.7</v>
      </c>
      <c r="E174" s="16">
        <v>775147.32746000006</v>
      </c>
      <c r="F174" s="16">
        <f t="shared" si="5"/>
        <v>204182.37253999989</v>
      </c>
      <c r="G174" s="16">
        <f t="shared" si="6"/>
        <v>79.150803601687983</v>
      </c>
      <c r="H174" s="16">
        <f t="shared" si="7"/>
        <v>-293781.09853999992</v>
      </c>
      <c r="I174" s="16">
        <f t="shared" si="8"/>
        <v>72.516298435495074</v>
      </c>
    </row>
    <row r="175" spans="1:9" x14ac:dyDescent="0.25">
      <c r="A175" t="s">
        <v>118</v>
      </c>
      <c r="B175" s="16">
        <v>63270</v>
      </c>
      <c r="C175" s="16">
        <v>101280</v>
      </c>
      <c r="D175" s="16">
        <v>101280</v>
      </c>
      <c r="E175" s="16">
        <v>42290</v>
      </c>
      <c r="F175" s="16">
        <f t="shared" si="5"/>
        <v>58990</v>
      </c>
      <c r="G175" s="16">
        <f t="shared" si="6"/>
        <v>41.755529225908376</v>
      </c>
      <c r="H175" s="16">
        <f t="shared" si="7"/>
        <v>-20980</v>
      </c>
      <c r="I175" s="16">
        <f t="shared" si="8"/>
        <v>66.840524735261582</v>
      </c>
    </row>
    <row r="176" spans="1:9" x14ac:dyDescent="0.25">
      <c r="A176" t="s">
        <v>119</v>
      </c>
      <c r="B176" s="16">
        <v>159679.522</v>
      </c>
      <c r="C176" s="16">
        <v>280207.90000000002</v>
      </c>
      <c r="D176" s="16">
        <v>279707.90000000002</v>
      </c>
      <c r="E176" s="16">
        <v>174728.89046</v>
      </c>
      <c r="F176" s="16">
        <f t="shared" si="5"/>
        <v>104979.00954000003</v>
      </c>
      <c r="G176" s="16">
        <f t="shared" si="6"/>
        <v>62.468343032141739</v>
      </c>
      <c r="H176" s="16">
        <f t="shared" si="7"/>
        <v>15049.368459999998</v>
      </c>
      <c r="I176" s="16">
        <f t="shared" si="8"/>
        <v>109.42473290970898</v>
      </c>
    </row>
    <row r="177" spans="1:9" x14ac:dyDescent="0.25">
      <c r="A177" t="s">
        <v>120</v>
      </c>
      <c r="B177" s="16">
        <v>349205.22700000001</v>
      </c>
      <c r="C177" s="16">
        <v>283851.09999999998</v>
      </c>
      <c r="D177" s="16">
        <v>283851.09999999998</v>
      </c>
      <c r="E177" s="16">
        <v>281552.55599999998</v>
      </c>
      <c r="F177" s="16">
        <f t="shared" si="5"/>
        <v>2298.5439999999944</v>
      </c>
      <c r="G177" s="16">
        <f t="shared" si="6"/>
        <v>99.190228961592894</v>
      </c>
      <c r="H177" s="16">
        <f t="shared" si="7"/>
        <v>-67652.671000000031</v>
      </c>
      <c r="I177" s="16">
        <f t="shared" si="8"/>
        <v>80.626672864779309</v>
      </c>
    </row>
    <row r="178" spans="1:9" x14ac:dyDescent="0.25">
      <c r="A178" t="s">
        <v>121</v>
      </c>
      <c r="B178" s="16">
        <v>408278.799</v>
      </c>
      <c r="C178" s="16">
        <v>238768.7</v>
      </c>
      <c r="D178" s="16">
        <v>226053.2</v>
      </c>
      <c r="E178" s="16">
        <v>206577.03200000001</v>
      </c>
      <c r="F178" s="16">
        <f t="shared" si="5"/>
        <v>19476.168000000005</v>
      </c>
      <c r="G178" s="16">
        <f t="shared" si="6"/>
        <v>91.384254679871816</v>
      </c>
      <c r="H178" s="16">
        <f t="shared" si="7"/>
        <v>-201701.76699999999</v>
      </c>
      <c r="I178" s="16">
        <f t="shared" si="8"/>
        <v>50.597050962717269</v>
      </c>
    </row>
    <row r="179" spans="1:9" x14ac:dyDescent="0.25">
      <c r="A179" t="s">
        <v>122</v>
      </c>
      <c r="B179" s="16">
        <v>88494.877999999997</v>
      </c>
      <c r="C179" s="16">
        <v>91757.5</v>
      </c>
      <c r="D179" s="16">
        <v>88437.5</v>
      </c>
      <c r="E179" s="16">
        <v>69998.849000000002</v>
      </c>
      <c r="F179" s="16">
        <f t="shared" si="5"/>
        <v>18438.650999999998</v>
      </c>
      <c r="G179" s="16">
        <f t="shared" si="6"/>
        <v>79.150641978798589</v>
      </c>
      <c r="H179" s="16">
        <f t="shared" si="7"/>
        <v>-18496.028999999995</v>
      </c>
      <c r="I179" s="16">
        <f t="shared" si="8"/>
        <v>79.099322561922733</v>
      </c>
    </row>
    <row r="180" spans="1:9" x14ac:dyDescent="0.25">
      <c r="A180" t="s">
        <v>123</v>
      </c>
      <c r="B180" s="16">
        <v>891045.04997000005</v>
      </c>
      <c r="C180" s="16">
        <v>16109982.699999999</v>
      </c>
      <c r="D180" s="16">
        <v>15338697.5</v>
      </c>
      <c r="E180" s="16">
        <v>9431243.7785</v>
      </c>
      <c r="F180" s="16">
        <f t="shared" si="5"/>
        <v>5907453.7215</v>
      </c>
      <c r="G180" s="16">
        <f t="shared" si="6"/>
        <v>61.486601313442677</v>
      </c>
      <c r="H180" s="16">
        <f t="shared" si="7"/>
        <v>8540198.7285300009</v>
      </c>
      <c r="I180" s="16">
        <f>+E180/B180*100</f>
        <v>1058.4474689374608</v>
      </c>
    </row>
    <row r="181" spans="1:9" x14ac:dyDescent="0.25">
      <c r="A181" t="s">
        <v>124</v>
      </c>
      <c r="B181" s="16">
        <v>0</v>
      </c>
      <c r="C181" s="16">
        <v>1953755.8</v>
      </c>
      <c r="D181" s="16">
        <v>1953755.8</v>
      </c>
      <c r="E181" s="16">
        <v>879517.77899999998</v>
      </c>
      <c r="F181" s="16">
        <f t="shared" ref="F181:F185" si="9">+D181+-E181</f>
        <v>1074238.0210000002</v>
      </c>
      <c r="G181" s="16">
        <f t="shared" ref="G181:G185" si="10">+E181/D181*100</f>
        <v>45.016771236200555</v>
      </c>
      <c r="H181" s="16">
        <f t="shared" ref="H181:H185" si="11">+E181-B181</f>
        <v>879517.77899999998</v>
      </c>
      <c r="I181" s="16">
        <v>0</v>
      </c>
    </row>
    <row r="182" spans="1:9" x14ac:dyDescent="0.25">
      <c r="A182" t="s">
        <v>125</v>
      </c>
      <c r="B182" s="16">
        <v>0</v>
      </c>
      <c r="C182" s="16">
        <v>23000</v>
      </c>
      <c r="D182" s="16">
        <v>23000</v>
      </c>
      <c r="E182" s="16">
        <v>23000</v>
      </c>
      <c r="F182" s="16">
        <f t="shared" si="9"/>
        <v>0</v>
      </c>
      <c r="G182" s="16">
        <f t="shared" si="10"/>
        <v>100</v>
      </c>
      <c r="H182" s="16">
        <f t="shared" si="11"/>
        <v>23000</v>
      </c>
      <c r="I182" s="16">
        <v>0</v>
      </c>
    </row>
    <row r="183" spans="1:9" x14ac:dyDescent="0.25">
      <c r="A183" t="s">
        <v>126</v>
      </c>
      <c r="B183" s="16">
        <v>891045.04997000005</v>
      </c>
      <c r="C183" s="16">
        <v>14133226.9</v>
      </c>
      <c r="D183" s="16">
        <v>13361941.699999999</v>
      </c>
      <c r="E183" s="16">
        <v>8528725.9995000008</v>
      </c>
      <c r="F183" s="16">
        <f t="shared" si="9"/>
        <v>4833215.7004999984</v>
      </c>
      <c r="G183" s="16">
        <f t="shared" si="10"/>
        <v>63.828492826757369</v>
      </c>
      <c r="H183" s="16">
        <f t="shared" si="11"/>
        <v>7637680.9495300008</v>
      </c>
      <c r="I183" s="16">
        <f t="shared" ref="I181:I185" si="12">+E183/B183*100</f>
        <v>957.15991012880318</v>
      </c>
    </row>
    <row r="184" spans="1:9" x14ac:dyDescent="0.25">
      <c r="A184" t="s">
        <v>127</v>
      </c>
      <c r="B184" s="16">
        <v>1315760.077</v>
      </c>
      <c r="C184" s="16">
        <v>3676421.8</v>
      </c>
      <c r="D184" s="16">
        <v>3652500.1</v>
      </c>
      <c r="E184" s="16">
        <v>1317414.25502</v>
      </c>
      <c r="F184" s="16">
        <f t="shared" si="9"/>
        <v>2335085.8449800001</v>
      </c>
      <c r="G184" s="16">
        <f t="shared" si="10"/>
        <v>36.068835563344678</v>
      </c>
      <c r="H184" s="16">
        <f t="shared" si="11"/>
        <v>1654.1780199999921</v>
      </c>
      <c r="I184" s="16">
        <f t="shared" si="12"/>
        <v>100.12572033829844</v>
      </c>
    </row>
    <row r="185" spans="1:9" x14ac:dyDescent="0.25">
      <c r="A185" t="s">
        <v>128</v>
      </c>
      <c r="B185" s="16">
        <v>1315760.077</v>
      </c>
      <c r="C185" s="16">
        <v>3676421.8</v>
      </c>
      <c r="D185" s="16">
        <v>3652500.1</v>
      </c>
      <c r="E185" s="16">
        <v>1317414.25502</v>
      </c>
      <c r="F185" s="16">
        <f t="shared" si="9"/>
        <v>2335085.8449800001</v>
      </c>
      <c r="G185" s="16">
        <f t="shared" si="10"/>
        <v>36.068835563344678</v>
      </c>
      <c r="H185" s="16">
        <f t="shared" si="11"/>
        <v>1654.1780199999921</v>
      </c>
      <c r="I185" s="16">
        <f t="shared" si="12"/>
        <v>100.12572033829844</v>
      </c>
    </row>
    <row r="192" spans="1:9" s="33" customFormat="1" ht="15.75" x14ac:dyDescent="0.25">
      <c r="A192" s="32" t="s">
        <v>129</v>
      </c>
      <c r="B192" s="32"/>
      <c r="C192" s="32"/>
      <c r="D192" s="32"/>
    </row>
    <row r="193" spans="1:6" s="33" customFormat="1" ht="15.75" x14ac:dyDescent="0.25">
      <c r="A193" s="32" t="s">
        <v>156</v>
      </c>
      <c r="B193" s="32"/>
      <c r="C193" s="32"/>
      <c r="D193" s="32"/>
    </row>
    <row r="194" spans="1:6" s="33" customFormat="1" ht="15.75" x14ac:dyDescent="0.25"/>
    <row r="195" spans="1:6" s="33" customFormat="1" ht="15.75" x14ac:dyDescent="0.25">
      <c r="A195" s="22" t="s">
        <v>157</v>
      </c>
      <c r="D195" s="34" t="s">
        <v>46</v>
      </c>
    </row>
    <row r="196" spans="1:6" s="33" customFormat="1" ht="45" x14ac:dyDescent="0.25">
      <c r="A196" s="35" t="s">
        <v>136</v>
      </c>
      <c r="B196" s="35" t="s">
        <v>137</v>
      </c>
      <c r="C196" s="35" t="s">
        <v>158</v>
      </c>
      <c r="D196" s="35" t="s">
        <v>159</v>
      </c>
    </row>
    <row r="197" spans="1:6" x14ac:dyDescent="0.25">
      <c r="A197" s="1" t="s">
        <v>138</v>
      </c>
      <c r="B197" s="2">
        <v>180146.6</v>
      </c>
      <c r="C197" s="31">
        <v>71359.899999999994</v>
      </c>
      <c r="D197" s="31">
        <v>91674.7</v>
      </c>
      <c r="E197" s="2"/>
      <c r="F197" s="36">
        <f>+B197-D197</f>
        <v>88471.900000000009</v>
      </c>
    </row>
    <row r="198" spans="1:6" x14ac:dyDescent="0.25">
      <c r="A198" t="s">
        <v>139</v>
      </c>
      <c r="B198" s="16">
        <v>44418.400000000001</v>
      </c>
      <c r="C198" s="19">
        <v>0</v>
      </c>
      <c r="D198" s="19">
        <v>0</v>
      </c>
      <c r="E198" s="3"/>
      <c r="F198" s="36">
        <f>+D197-C197</f>
        <v>20314.800000000003</v>
      </c>
    </row>
    <row r="199" spans="1:6" x14ac:dyDescent="0.25">
      <c r="A199" t="s">
        <v>140</v>
      </c>
      <c r="B199" s="16">
        <v>888.1</v>
      </c>
      <c r="C199" s="19">
        <v>0</v>
      </c>
      <c r="D199" s="19">
        <v>2445.3000000000002</v>
      </c>
      <c r="E199" s="3"/>
      <c r="F199" s="36"/>
    </row>
    <row r="200" spans="1:6" x14ac:dyDescent="0.25">
      <c r="A200" t="s">
        <v>141</v>
      </c>
      <c r="B200" s="16">
        <v>1533.3</v>
      </c>
      <c r="C200" s="19">
        <v>10909.7</v>
      </c>
      <c r="D200" s="19">
        <f>1006.2+47+607.7+1992.1+48.1+1009.1+50.6+678+299.5+2530+936.8+584.6+5000+2500+2190.4</f>
        <v>19480.099999999999</v>
      </c>
      <c r="E200" s="3"/>
      <c r="F200" s="36"/>
    </row>
    <row r="201" spans="1:6" x14ac:dyDescent="0.25">
      <c r="A201" t="s">
        <v>142</v>
      </c>
      <c r="B201" s="16">
        <v>36242.199999999997</v>
      </c>
      <c r="C201" s="19">
        <v>42798.9</v>
      </c>
      <c r="D201" s="19">
        <f>10467+1934+362.4+6143.9+397.1+3110.5+1838+4656.9+4958.1+1885.7+1555.2+1409.4+749.9</f>
        <v>39468.099999999991</v>
      </c>
      <c r="E201" s="3"/>
      <c r="F201" s="36">
        <f>+D200+D201+D202</f>
        <v>69134.299999999988</v>
      </c>
    </row>
    <row r="202" spans="1:6" x14ac:dyDescent="0.25">
      <c r="A202" t="s">
        <v>143</v>
      </c>
      <c r="B202" s="16">
        <v>5520.2</v>
      </c>
      <c r="C202" s="19">
        <v>5533.3260999999993</v>
      </c>
      <c r="D202" s="19">
        <f>5095.5+1001.6+1798+538.9+1007.1+700+45</f>
        <v>10186.1</v>
      </c>
      <c r="E202" s="3"/>
      <c r="F202" s="36">
        <f>+F201/D197*100</f>
        <v>75.412627475192167</v>
      </c>
    </row>
    <row r="203" spans="1:6" x14ac:dyDescent="0.25">
      <c r="A203" t="s">
        <v>144</v>
      </c>
      <c r="B203" s="16">
        <v>1615.3</v>
      </c>
      <c r="C203" s="19">
        <v>106.85</v>
      </c>
      <c r="D203" s="19">
        <v>0</v>
      </c>
      <c r="E203" s="3"/>
      <c r="F203" s="36"/>
    </row>
    <row r="204" spans="1:6" x14ac:dyDescent="0.25">
      <c r="A204" t="s">
        <v>145</v>
      </c>
      <c r="B204" s="16">
        <v>5395.3</v>
      </c>
      <c r="C204" s="19">
        <v>3483.18</v>
      </c>
      <c r="D204" s="19">
        <f>4684.9+49.7</f>
        <v>4734.5999999999995</v>
      </c>
      <c r="E204" s="3"/>
      <c r="F204" s="36"/>
    </row>
    <row r="205" spans="1:6" x14ac:dyDescent="0.25">
      <c r="A205" t="s">
        <v>146</v>
      </c>
      <c r="B205" s="16">
        <v>865</v>
      </c>
      <c r="C205" s="19">
        <v>120</v>
      </c>
      <c r="D205" s="19">
        <v>0</v>
      </c>
      <c r="E205" s="3"/>
    </row>
    <row r="206" spans="1:6" x14ac:dyDescent="0.25">
      <c r="A206" t="s">
        <v>147</v>
      </c>
      <c r="B206" s="16">
        <v>3275</v>
      </c>
      <c r="C206" s="19">
        <v>0</v>
      </c>
      <c r="D206" s="19">
        <v>0</v>
      </c>
      <c r="E206" s="3"/>
      <c r="F206" s="36"/>
    </row>
    <row r="207" spans="1:6" x14ac:dyDescent="0.25">
      <c r="A207" t="s">
        <v>148</v>
      </c>
      <c r="B207" s="16">
        <v>3978.4</v>
      </c>
      <c r="C207" s="19">
        <v>0</v>
      </c>
      <c r="D207" s="19">
        <v>0</v>
      </c>
      <c r="E207" s="3"/>
    </row>
    <row r="208" spans="1:6" x14ac:dyDescent="0.25">
      <c r="A208" t="s">
        <v>149</v>
      </c>
      <c r="B208" s="16">
        <v>58928.2</v>
      </c>
      <c r="C208" s="19">
        <v>0</v>
      </c>
      <c r="D208" s="19">
        <v>0</v>
      </c>
      <c r="E208" s="3"/>
    </row>
    <row r="209" spans="1:5" x14ac:dyDescent="0.25">
      <c r="A209" t="s">
        <v>150</v>
      </c>
      <c r="B209" s="16">
        <v>8761.5</v>
      </c>
      <c r="C209" s="19">
        <v>0</v>
      </c>
      <c r="D209" s="19">
        <v>0</v>
      </c>
      <c r="E209" s="3"/>
    </row>
    <row r="210" spans="1:5" x14ac:dyDescent="0.25">
      <c r="A210" t="s">
        <v>151</v>
      </c>
      <c r="B210" s="16">
        <v>0</v>
      </c>
      <c r="C210" s="19">
        <v>0</v>
      </c>
      <c r="D210" s="19">
        <v>0</v>
      </c>
      <c r="E210" s="3"/>
    </row>
    <row r="211" spans="1:5" x14ac:dyDescent="0.25">
      <c r="A211" t="s">
        <v>152</v>
      </c>
      <c r="B211" s="16">
        <f>8037.3-3020.4</f>
        <v>5016.8999999999996</v>
      </c>
      <c r="C211" s="19">
        <v>0</v>
      </c>
      <c r="D211" s="19">
        <v>0</v>
      </c>
      <c r="E211" s="3"/>
    </row>
    <row r="212" spans="1:5" x14ac:dyDescent="0.25">
      <c r="A212" t="s">
        <v>153</v>
      </c>
      <c r="B212" s="16">
        <v>540.79999999999995</v>
      </c>
      <c r="C212" s="19">
        <v>5244.7</v>
      </c>
      <c r="D212" s="19">
        <f>7000+1103.5+3087.8+2401.1+682.6+557.5+500</f>
        <v>15332.5</v>
      </c>
      <c r="E212" s="3"/>
    </row>
    <row r="213" spans="1:5" x14ac:dyDescent="0.25">
      <c r="A213" t="s">
        <v>154</v>
      </c>
      <c r="B213" s="16">
        <v>3168</v>
      </c>
      <c r="C213" s="19">
        <v>755</v>
      </c>
      <c r="D213" s="19">
        <v>28</v>
      </c>
      <c r="E213" s="3"/>
    </row>
    <row r="214" spans="1:5" x14ac:dyDescent="0.25">
      <c r="A214" t="s">
        <v>155</v>
      </c>
      <c r="B214" s="16">
        <v>0</v>
      </c>
      <c r="C214" s="19">
        <v>0</v>
      </c>
      <c r="D214" s="19"/>
      <c r="E214" s="3"/>
    </row>
    <row r="220" spans="1:5" x14ac:dyDescent="0.25">
      <c r="A220" s="37" t="s">
        <v>138</v>
      </c>
      <c r="B220" s="38">
        <v>91674.7</v>
      </c>
    </row>
    <row r="221" spans="1:5" x14ac:dyDescent="0.25">
      <c r="A221" s="39" t="s">
        <v>160</v>
      </c>
      <c r="B221" s="19">
        <v>11473.2</v>
      </c>
    </row>
    <row r="222" spans="1:5" x14ac:dyDescent="0.25">
      <c r="A222" s="39" t="s">
        <v>161</v>
      </c>
      <c r="B222" s="19">
        <v>5542.8</v>
      </c>
    </row>
    <row r="223" spans="1:5" x14ac:dyDescent="0.25">
      <c r="A223" s="39" t="s">
        <v>162</v>
      </c>
      <c r="B223" s="19">
        <v>1885.7</v>
      </c>
    </row>
    <row r="224" spans="1:5" x14ac:dyDescent="0.25">
      <c r="A224" s="39" t="s">
        <v>188</v>
      </c>
      <c r="B224" s="19">
        <v>7000</v>
      </c>
    </row>
    <row r="225" spans="1:2" x14ac:dyDescent="0.25">
      <c r="A225" s="39" t="s">
        <v>163</v>
      </c>
      <c r="B225" s="19">
        <v>1555.2</v>
      </c>
    </row>
    <row r="226" spans="1:2" x14ac:dyDescent="0.25">
      <c r="A226" s="39" t="s">
        <v>164</v>
      </c>
      <c r="B226" s="19">
        <v>607.70000000000005</v>
      </c>
    </row>
    <row r="227" spans="1:2" x14ac:dyDescent="0.25">
      <c r="A227" s="39" t="s">
        <v>192</v>
      </c>
      <c r="B227" s="19">
        <v>1007.1</v>
      </c>
    </row>
    <row r="228" spans="1:2" x14ac:dyDescent="0.25">
      <c r="A228" s="39" t="s">
        <v>190</v>
      </c>
      <c r="B228" s="19">
        <v>2734.8</v>
      </c>
    </row>
    <row r="229" spans="1:2" x14ac:dyDescent="0.25">
      <c r="A229" s="39" t="s">
        <v>191</v>
      </c>
      <c r="B229" s="19">
        <v>3087.8</v>
      </c>
    </row>
    <row r="230" spans="1:2" x14ac:dyDescent="0.25">
      <c r="A230" s="39" t="s">
        <v>165</v>
      </c>
      <c r="B230" s="19">
        <v>3110.5</v>
      </c>
    </row>
    <row r="231" spans="1:2" x14ac:dyDescent="0.25">
      <c r="A231" s="39" t="s">
        <v>166</v>
      </c>
      <c r="B231" s="19">
        <v>682.6</v>
      </c>
    </row>
    <row r="232" spans="1:2" x14ac:dyDescent="0.25">
      <c r="A232" s="39" t="s">
        <v>167</v>
      </c>
      <c r="B232" s="19">
        <v>2376.9</v>
      </c>
    </row>
    <row r="233" spans="1:2" x14ac:dyDescent="0.25">
      <c r="A233" s="39" t="s">
        <v>168</v>
      </c>
      <c r="B233" s="19">
        <v>7058</v>
      </c>
    </row>
    <row r="234" spans="1:2" x14ac:dyDescent="0.25">
      <c r="A234" s="39" t="s">
        <v>169</v>
      </c>
      <c r="B234" s="19">
        <v>1934</v>
      </c>
    </row>
    <row r="235" spans="1:2" x14ac:dyDescent="0.25">
      <c r="A235" s="39" t="s">
        <v>170</v>
      </c>
      <c r="B235" s="19">
        <v>362.4</v>
      </c>
    </row>
    <row r="236" spans="1:2" x14ac:dyDescent="0.25">
      <c r="A236" s="39" t="s">
        <v>171</v>
      </c>
      <c r="B236" s="19">
        <v>7130.2</v>
      </c>
    </row>
    <row r="237" spans="1:2" x14ac:dyDescent="0.25">
      <c r="A237" s="39" t="s">
        <v>172</v>
      </c>
      <c r="B237" s="19">
        <v>1992.1</v>
      </c>
    </row>
    <row r="238" spans="1:2" x14ac:dyDescent="0.25">
      <c r="A238" s="39" t="s">
        <v>173</v>
      </c>
      <c r="B238" s="19">
        <v>48.1</v>
      </c>
    </row>
    <row r="239" spans="1:2" x14ac:dyDescent="0.25">
      <c r="A239" s="39" t="s">
        <v>174</v>
      </c>
      <c r="B239" s="19">
        <v>1909.4</v>
      </c>
    </row>
    <row r="240" spans="1:2" x14ac:dyDescent="0.25">
      <c r="A240" s="39" t="s">
        <v>175</v>
      </c>
      <c r="B240" s="19">
        <v>5700</v>
      </c>
    </row>
    <row r="241" spans="1:9" x14ac:dyDescent="0.25">
      <c r="A241" s="39" t="s">
        <v>176</v>
      </c>
      <c r="B241" s="19">
        <v>45</v>
      </c>
    </row>
    <row r="242" spans="1:9" x14ac:dyDescent="0.25">
      <c r="A242" s="39" t="s">
        <v>177</v>
      </c>
      <c r="B242" s="19">
        <v>1009.1</v>
      </c>
    </row>
    <row r="243" spans="1:9" x14ac:dyDescent="0.25">
      <c r="A243" s="39" t="s">
        <v>189</v>
      </c>
      <c r="B243" s="19">
        <v>6143.9</v>
      </c>
    </row>
    <row r="244" spans="1:9" x14ac:dyDescent="0.25">
      <c r="A244" s="39" t="s">
        <v>178</v>
      </c>
      <c r="B244" s="19">
        <v>77.7</v>
      </c>
    </row>
    <row r="245" spans="1:9" x14ac:dyDescent="0.25">
      <c r="A245" s="39" t="s">
        <v>179</v>
      </c>
      <c r="B245" s="19">
        <v>1154.0999999999999</v>
      </c>
    </row>
    <row r="246" spans="1:9" x14ac:dyDescent="0.25">
      <c r="A246" s="39" t="s">
        <v>180</v>
      </c>
      <c r="B246" s="19">
        <v>5492.6</v>
      </c>
    </row>
    <row r="247" spans="1:9" x14ac:dyDescent="0.25">
      <c r="A247" s="39" t="s">
        <v>181</v>
      </c>
      <c r="B247" s="19">
        <v>678</v>
      </c>
    </row>
    <row r="248" spans="1:9" x14ac:dyDescent="0.25">
      <c r="A248" s="39" t="s">
        <v>182</v>
      </c>
      <c r="B248" s="19">
        <v>3531.6</v>
      </c>
    </row>
    <row r="249" spans="1:9" x14ac:dyDescent="0.25">
      <c r="A249" s="39" t="s">
        <v>193</v>
      </c>
      <c r="B249" s="19">
        <v>2500</v>
      </c>
    </row>
    <row r="250" spans="1:9" x14ac:dyDescent="0.25">
      <c r="A250" s="39" t="s">
        <v>183</v>
      </c>
      <c r="B250" s="19">
        <v>557.5</v>
      </c>
    </row>
    <row r="251" spans="1:9" x14ac:dyDescent="0.25">
      <c r="A251" s="39" t="s">
        <v>194</v>
      </c>
      <c r="B251" s="19">
        <v>2940.3</v>
      </c>
    </row>
    <row r="256" spans="1:9" x14ac:dyDescent="0.25">
      <c r="A256" s="40" t="s">
        <v>184</v>
      </c>
      <c r="B256" s="18"/>
      <c r="C256" s="16"/>
      <c r="D256" s="19" t="s">
        <v>185</v>
      </c>
      <c r="E256" s="16"/>
      <c r="F256" s="16"/>
      <c r="G256" s="19"/>
      <c r="H256" s="16"/>
      <c r="I256" s="16"/>
    </row>
    <row r="257" spans="1:9" x14ac:dyDescent="0.25">
      <c r="A257" s="41"/>
      <c r="B257" s="19"/>
      <c r="C257" s="16"/>
      <c r="D257" s="16"/>
      <c r="E257" s="16"/>
      <c r="F257" s="16"/>
      <c r="G257" s="16"/>
      <c r="H257" s="16"/>
      <c r="I257" s="16"/>
    </row>
    <row r="258" spans="1:9" x14ac:dyDescent="0.25">
      <c r="A258" s="41" t="s">
        <v>186</v>
      </c>
      <c r="D258" t="s">
        <v>187</v>
      </c>
    </row>
  </sheetData>
  <mergeCells count="24">
    <mergeCell ref="A192:D192"/>
    <mergeCell ref="A193:D193"/>
    <mergeCell ref="A114:I114"/>
    <mergeCell ref="A115:I115"/>
    <mergeCell ref="A119:A120"/>
    <mergeCell ref="B119:B120"/>
    <mergeCell ref="C119:D119"/>
    <mergeCell ref="E119:E120"/>
    <mergeCell ref="F119:G119"/>
    <mergeCell ref="H119:I119"/>
    <mergeCell ref="A63:I63"/>
    <mergeCell ref="A67:A68"/>
    <mergeCell ref="B67:B68"/>
    <mergeCell ref="C67:D67"/>
    <mergeCell ref="E67:E68"/>
    <mergeCell ref="F67:G67"/>
    <mergeCell ref="H67:I67"/>
    <mergeCell ref="A1:I1"/>
    <mergeCell ref="A5:A6"/>
    <mergeCell ref="B5:B6"/>
    <mergeCell ref="C5:D5"/>
    <mergeCell ref="E5:E6"/>
    <mergeCell ref="F5:G5"/>
    <mergeCell ref="H5:I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2022-12-12T06:14:02Z</dcterms:created>
  <dcterms:modified xsi:type="dcterms:W3CDTF">2022-12-12T10:13:06Z</dcterms:modified>
</cp:coreProperties>
</file>