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JIL-TORIINSAN\Medee-Toriinsan\medee2022\"/>
    </mc:Choice>
  </mc:AlternateContent>
  <xr:revisionPtr revIDLastSave="0" documentId="13_ncr:1_{85E9B0A3-8B43-4AC2-8B58-2F6B5A79E6A1}" xr6:coauthVersionLast="47" xr6:coauthVersionMax="47" xr10:uidLastSave="{00000000-0000-0000-0000-000000000000}"/>
  <bookViews>
    <workbookView xWindow="-24120" yWindow="-120" windowWidth="24240" windowHeight="13020" xr2:uid="{5BCA51FB-9A86-42BA-A51A-B24258FEA9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1" i="1" l="1"/>
  <c r="F210" i="1"/>
  <c r="F206" i="1"/>
  <c r="F205" i="1"/>
  <c r="M14" i="1"/>
  <c r="M13" i="1"/>
  <c r="K24" i="1"/>
  <c r="K23" i="1"/>
  <c r="K22" i="1"/>
  <c r="K18" i="1"/>
  <c r="K17" i="1"/>
  <c r="K76" i="1"/>
  <c r="K74" i="1"/>
  <c r="K73" i="1"/>
  <c r="K14" i="1"/>
  <c r="K13" i="1"/>
  <c r="K11" i="1"/>
  <c r="K10" i="1"/>
  <c r="K8" i="1"/>
  <c r="I160" i="1" l="1"/>
  <c r="I189" i="1"/>
  <c r="H189" i="1"/>
  <c r="G189" i="1"/>
  <c r="F189" i="1"/>
  <c r="I188" i="1"/>
  <c r="H188" i="1"/>
  <c r="G188" i="1"/>
  <c r="F188" i="1"/>
  <c r="I187" i="1"/>
  <c r="H187" i="1"/>
  <c r="G187" i="1"/>
  <c r="F187" i="1"/>
  <c r="I186" i="1"/>
  <c r="H186" i="1"/>
  <c r="G186" i="1"/>
  <c r="F186" i="1"/>
  <c r="I185" i="1"/>
  <c r="H185" i="1"/>
  <c r="G185" i="1"/>
  <c r="F185" i="1"/>
  <c r="I184" i="1"/>
  <c r="H184" i="1"/>
  <c r="G184" i="1"/>
  <c r="F184" i="1"/>
  <c r="I183" i="1"/>
  <c r="H183" i="1"/>
  <c r="G183" i="1"/>
  <c r="F183" i="1"/>
  <c r="I182" i="1"/>
  <c r="H182" i="1"/>
  <c r="G182" i="1"/>
  <c r="F182" i="1"/>
  <c r="I181" i="1"/>
  <c r="H181" i="1"/>
  <c r="G181" i="1"/>
  <c r="F181" i="1"/>
  <c r="I180" i="1"/>
  <c r="H180" i="1"/>
  <c r="G180" i="1"/>
  <c r="F180" i="1"/>
  <c r="I179" i="1"/>
  <c r="H179" i="1"/>
  <c r="G179" i="1"/>
  <c r="F179" i="1"/>
  <c r="I178" i="1"/>
  <c r="H178" i="1"/>
  <c r="G178" i="1"/>
  <c r="F178" i="1"/>
  <c r="I177" i="1"/>
  <c r="H177" i="1"/>
  <c r="G177" i="1"/>
  <c r="F177" i="1"/>
  <c r="I176" i="1"/>
  <c r="H176" i="1"/>
  <c r="G176" i="1"/>
  <c r="F176" i="1"/>
  <c r="I175" i="1"/>
  <c r="H175" i="1"/>
  <c r="G175" i="1"/>
  <c r="F175" i="1"/>
  <c r="I174" i="1"/>
  <c r="H174" i="1"/>
  <c r="G174" i="1"/>
  <c r="F174" i="1"/>
  <c r="I173" i="1"/>
  <c r="H173" i="1"/>
  <c r="G173" i="1"/>
  <c r="F173" i="1"/>
  <c r="I172" i="1"/>
  <c r="H172" i="1"/>
  <c r="G172" i="1"/>
  <c r="F172" i="1"/>
  <c r="I171" i="1"/>
  <c r="H171" i="1"/>
  <c r="G171" i="1"/>
  <c r="F171" i="1"/>
  <c r="I170" i="1"/>
  <c r="H170" i="1"/>
  <c r="G170" i="1"/>
  <c r="F170" i="1"/>
  <c r="I169" i="1"/>
  <c r="H169" i="1"/>
  <c r="G169" i="1"/>
  <c r="F169" i="1"/>
  <c r="I168" i="1"/>
  <c r="H168" i="1"/>
  <c r="G168" i="1"/>
  <c r="F168" i="1"/>
  <c r="I167" i="1"/>
  <c r="H167" i="1"/>
  <c r="G167" i="1"/>
  <c r="F167" i="1"/>
  <c r="I166" i="1"/>
  <c r="H166" i="1"/>
  <c r="G166" i="1"/>
  <c r="F166" i="1"/>
  <c r="I165" i="1"/>
  <c r="H165" i="1"/>
  <c r="G165" i="1"/>
  <c r="F165" i="1"/>
  <c r="I164" i="1"/>
  <c r="H164" i="1"/>
  <c r="G164" i="1"/>
  <c r="F164" i="1"/>
  <c r="I163" i="1"/>
  <c r="H163" i="1"/>
  <c r="G163" i="1"/>
  <c r="F163" i="1"/>
  <c r="I162" i="1"/>
  <c r="H162" i="1"/>
  <c r="G162" i="1"/>
  <c r="F162" i="1"/>
  <c r="I161" i="1"/>
  <c r="H161" i="1"/>
  <c r="G161" i="1"/>
  <c r="F161" i="1"/>
  <c r="H160" i="1"/>
  <c r="G160" i="1"/>
  <c r="F160" i="1"/>
  <c r="I159" i="1"/>
  <c r="H159" i="1"/>
  <c r="G159" i="1"/>
  <c r="F159" i="1"/>
  <c r="I158" i="1"/>
  <c r="H158" i="1"/>
  <c r="G158" i="1"/>
  <c r="F158" i="1"/>
  <c r="I157" i="1"/>
  <c r="H157" i="1"/>
  <c r="G157" i="1"/>
  <c r="F157" i="1"/>
  <c r="I156" i="1"/>
  <c r="H156" i="1"/>
  <c r="G156" i="1"/>
  <c r="F156" i="1"/>
  <c r="I155" i="1"/>
  <c r="H155" i="1"/>
  <c r="G155" i="1"/>
  <c r="F155" i="1"/>
  <c r="I154" i="1"/>
  <c r="H154" i="1"/>
  <c r="G154" i="1"/>
  <c r="F154" i="1"/>
  <c r="I153" i="1"/>
  <c r="H153" i="1"/>
  <c r="G153" i="1"/>
  <c r="F153" i="1"/>
  <c r="I152" i="1"/>
  <c r="H152" i="1"/>
  <c r="G152" i="1"/>
  <c r="F152" i="1"/>
  <c r="I151" i="1"/>
  <c r="H151" i="1"/>
  <c r="G151" i="1"/>
  <c r="F151" i="1"/>
  <c r="I150" i="1"/>
  <c r="H150" i="1"/>
  <c r="G150" i="1"/>
  <c r="F150" i="1"/>
  <c r="I149" i="1"/>
  <c r="H149" i="1"/>
  <c r="G149" i="1"/>
  <c r="F149" i="1"/>
  <c r="I148" i="1"/>
  <c r="H148" i="1"/>
  <c r="G148" i="1"/>
  <c r="F148" i="1"/>
  <c r="I147" i="1"/>
  <c r="H147" i="1"/>
  <c r="G147" i="1"/>
  <c r="F147" i="1"/>
  <c r="I146" i="1"/>
  <c r="H146" i="1"/>
  <c r="G146" i="1"/>
  <c r="F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H140" i="1"/>
  <c r="G140" i="1"/>
  <c r="F140" i="1"/>
  <c r="I139" i="1"/>
  <c r="H139" i="1"/>
  <c r="G139" i="1"/>
  <c r="F139" i="1"/>
  <c r="I138" i="1"/>
  <c r="H138" i="1"/>
  <c r="G138" i="1"/>
  <c r="F138" i="1"/>
  <c r="I137" i="1"/>
  <c r="H137" i="1"/>
  <c r="G137" i="1"/>
  <c r="F137" i="1"/>
  <c r="I136" i="1"/>
  <c r="H136" i="1"/>
  <c r="G136" i="1"/>
  <c r="F136" i="1"/>
  <c r="I135" i="1"/>
  <c r="H135" i="1"/>
  <c r="G135" i="1"/>
  <c r="F135" i="1"/>
  <c r="I134" i="1"/>
  <c r="H134" i="1"/>
  <c r="G134" i="1"/>
  <c r="F134" i="1"/>
  <c r="I133" i="1"/>
  <c r="H133" i="1"/>
  <c r="G133" i="1"/>
  <c r="F133" i="1"/>
  <c r="I132" i="1"/>
  <c r="H132" i="1"/>
  <c r="G132" i="1"/>
  <c r="F132" i="1"/>
  <c r="I131" i="1"/>
  <c r="H131" i="1"/>
  <c r="G131" i="1"/>
  <c r="F131" i="1"/>
  <c r="I130" i="1"/>
  <c r="H130" i="1"/>
  <c r="G130" i="1"/>
  <c r="F130" i="1"/>
  <c r="I129" i="1"/>
  <c r="H129" i="1"/>
  <c r="G129" i="1"/>
  <c r="F129" i="1"/>
  <c r="I128" i="1"/>
  <c r="H128" i="1"/>
  <c r="G128" i="1"/>
  <c r="F128" i="1"/>
  <c r="I108" i="1"/>
  <c r="H108" i="1"/>
  <c r="G108" i="1"/>
  <c r="F108" i="1"/>
  <c r="I107" i="1"/>
  <c r="H107" i="1"/>
  <c r="G107" i="1"/>
  <c r="F107" i="1"/>
  <c r="I106" i="1"/>
  <c r="H106" i="1"/>
  <c r="F106" i="1"/>
  <c r="I105" i="1"/>
  <c r="H105" i="1"/>
  <c r="G105" i="1"/>
  <c r="F105" i="1"/>
  <c r="H104" i="1"/>
  <c r="G104" i="1"/>
  <c r="F104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H99" i="1"/>
  <c r="G99" i="1"/>
  <c r="F99" i="1"/>
  <c r="I98" i="1"/>
  <c r="H98" i="1"/>
  <c r="G98" i="1"/>
  <c r="F98" i="1"/>
  <c r="I97" i="1"/>
  <c r="H97" i="1"/>
  <c r="G97" i="1"/>
  <c r="F97" i="1"/>
  <c r="I96" i="1"/>
  <c r="H96" i="1"/>
  <c r="G96" i="1"/>
  <c r="F96" i="1"/>
  <c r="I95" i="1"/>
  <c r="H95" i="1"/>
  <c r="G95" i="1"/>
  <c r="F95" i="1"/>
  <c r="I94" i="1"/>
  <c r="H94" i="1"/>
  <c r="G94" i="1"/>
  <c r="F94" i="1"/>
  <c r="I93" i="1"/>
  <c r="H93" i="1"/>
  <c r="G93" i="1"/>
  <c r="F93" i="1"/>
  <c r="I92" i="1"/>
  <c r="H92" i="1"/>
  <c r="G92" i="1"/>
  <c r="F92" i="1"/>
  <c r="I91" i="1"/>
  <c r="H91" i="1"/>
  <c r="G91" i="1"/>
  <c r="F91" i="1"/>
  <c r="I90" i="1"/>
  <c r="H90" i="1"/>
  <c r="G90" i="1"/>
  <c r="F90" i="1"/>
  <c r="I89" i="1"/>
  <c r="H89" i="1"/>
  <c r="G89" i="1"/>
  <c r="F89" i="1"/>
  <c r="I88" i="1"/>
  <c r="H88" i="1"/>
  <c r="F88" i="1"/>
  <c r="I87" i="1"/>
  <c r="H87" i="1"/>
  <c r="G87" i="1"/>
  <c r="F87" i="1"/>
  <c r="I86" i="1"/>
  <c r="H86" i="1"/>
  <c r="G86" i="1"/>
  <c r="F86" i="1"/>
  <c r="I85" i="1"/>
  <c r="H85" i="1"/>
  <c r="G85" i="1"/>
  <c r="F85" i="1"/>
  <c r="I84" i="1"/>
  <c r="H84" i="1"/>
  <c r="G84" i="1"/>
  <c r="F84" i="1"/>
  <c r="I83" i="1"/>
  <c r="H83" i="1"/>
  <c r="G83" i="1"/>
  <c r="F83" i="1"/>
  <c r="I82" i="1"/>
  <c r="H82" i="1"/>
  <c r="F82" i="1"/>
  <c r="I81" i="1"/>
  <c r="H81" i="1"/>
  <c r="G81" i="1"/>
  <c r="F81" i="1"/>
  <c r="I80" i="1"/>
  <c r="H80" i="1"/>
  <c r="G80" i="1"/>
  <c r="F80" i="1"/>
  <c r="I79" i="1"/>
  <c r="H79" i="1"/>
  <c r="G79" i="1"/>
  <c r="F79" i="1"/>
  <c r="I78" i="1"/>
  <c r="H78" i="1"/>
  <c r="G78" i="1"/>
  <c r="F78" i="1"/>
  <c r="I77" i="1"/>
  <c r="H77" i="1"/>
  <c r="F77" i="1"/>
  <c r="I76" i="1"/>
  <c r="H76" i="1"/>
  <c r="F76" i="1"/>
  <c r="I75" i="1"/>
  <c r="H75" i="1"/>
  <c r="G75" i="1"/>
  <c r="F75" i="1"/>
  <c r="I74" i="1"/>
  <c r="H74" i="1"/>
  <c r="G74" i="1"/>
  <c r="F74" i="1"/>
  <c r="I73" i="1"/>
  <c r="H73" i="1"/>
  <c r="G73" i="1"/>
  <c r="F73" i="1"/>
  <c r="I54" i="1"/>
  <c r="H54" i="1"/>
  <c r="G54" i="1"/>
  <c r="F54" i="1"/>
  <c r="I53" i="1"/>
  <c r="H53" i="1"/>
  <c r="G53" i="1"/>
  <c r="F53" i="1"/>
  <c r="I52" i="1"/>
  <c r="H52" i="1"/>
  <c r="F52" i="1"/>
  <c r="I51" i="1"/>
  <c r="H51" i="1"/>
  <c r="G51" i="1"/>
  <c r="F51" i="1"/>
  <c r="I50" i="1"/>
  <c r="H50" i="1"/>
  <c r="F50" i="1"/>
  <c r="I49" i="1"/>
  <c r="H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H18" i="1"/>
  <c r="G18" i="1"/>
  <c r="F18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B170" i="1"/>
  <c r="B166" i="1"/>
  <c r="E42" i="1"/>
  <c r="B42" i="1"/>
  <c r="B29" i="1"/>
  <c r="E13" i="1"/>
  <c r="E14" i="1"/>
  <c r="B220" i="1"/>
</calcChain>
</file>

<file path=xl/sharedStrings.xml><?xml version="1.0" encoding="utf-8"?>
<sst xmlns="http://schemas.openxmlformats.org/spreadsheetml/2006/main" count="261" uniqueCount="175">
  <si>
    <t>0109         НИЙТ ТЭНЦВЭРЖҮҮЛСЭН ОРЛОГО БА ТУСЛАМЖИЙН ДҮН</t>
  </si>
  <si>
    <t>0110            Татварын орлого</t>
  </si>
  <si>
    <t>0111               Орлогын албан татвар</t>
  </si>
  <si>
    <t>0112                  Хувь хүний орлогын албан татвар</t>
  </si>
  <si>
    <t>0113                     Цалин, хөдөлмөрийн хөлс, шагнал, урамшуулал болон тэдгээртэй адилтгах хөдөлмөр эрхлэлтийн орлого</t>
  </si>
  <si>
    <t>0114                     Үйл ажиллагааны орлого</t>
  </si>
  <si>
    <t>0115                     Хөрөнгийн орлого</t>
  </si>
  <si>
    <t>0120                     Шууд бус орлого</t>
  </si>
  <si>
    <t>0121                  Хувь хүний орлогын албан татварын буцаан олголт</t>
  </si>
  <si>
    <t>0125                  ААН-ын орлогын албан татвар</t>
  </si>
  <si>
    <t>0126                     ААН-ын орлогын албан татвар</t>
  </si>
  <si>
    <t>0135               Хөрөнгийн албан татвар</t>
  </si>
  <si>
    <t>0136                  Үл хөдлөх эд хөрөнгийн албан татвар</t>
  </si>
  <si>
    <t>0137                  Бууны албан татвар</t>
  </si>
  <si>
    <t>0138                  Автотээврийн болон өөрөө явагч хэрэгслийн албан татвар</t>
  </si>
  <si>
    <t>0139                  Малд ногдуулах албан татвар</t>
  </si>
  <si>
    <t>0158               Бусад татвар, төлбөр, хураамж</t>
  </si>
  <si>
    <t>0159                  Бусад нийтлэг төлбөр, хураамж</t>
  </si>
  <si>
    <t>0160                     Улсын тэмдэгтийн хураамж</t>
  </si>
  <si>
    <t>0165                     Түгээмэл тархацтай ашигт малтмал ашигласны төлбөр</t>
  </si>
  <si>
    <t>0168                     Хог хаягдлын үйлчилгээний хураамж</t>
  </si>
  <si>
    <t>0169                     Ашигт малтмалаас бусад байгалийн баялаг ашиглахад олгох эрхийн зөвшөөрлийн хураамж</t>
  </si>
  <si>
    <t>0172                  Газрын төлбөр</t>
  </si>
  <si>
    <t>0173                     Газрын төлбөр</t>
  </si>
  <si>
    <t>0174                     Дуудлага худалдаа</t>
  </si>
  <si>
    <t>0175                  Байгалийн нөөц ашигласны төлбөр</t>
  </si>
  <si>
    <t>0176                     Ойн нөөц ашигласны төлбөр</t>
  </si>
  <si>
    <t>0177                     Ан амьтны нөөц ашигласны төлбөр</t>
  </si>
  <si>
    <t>0178                     Ус, рашааны нөөц ашигласны төлбөр</t>
  </si>
  <si>
    <t>0179                     Байгалийн ургамлын нөөц ашигласны төлбөр</t>
  </si>
  <si>
    <t>0180                  Бусад татвар</t>
  </si>
  <si>
    <t>0181                     Бусад татвар</t>
  </si>
  <si>
    <t>0185            Татварын бус орлого</t>
  </si>
  <si>
    <t>0186               Нийтлэг татварын бус орлого</t>
  </si>
  <si>
    <t>0188                  Хүүгийн орлого</t>
  </si>
  <si>
    <t>0190                  Төсөв байгууллагын өөрийн орлого /үндсэн/</t>
  </si>
  <si>
    <t>0191                  Төсөв байгууллагын өөрийн орлого /туслах/</t>
  </si>
  <si>
    <t>0192                  Түрээсийн орлого</t>
  </si>
  <si>
    <t>0196                  Бусад орлого</t>
  </si>
  <si>
    <t>0197               Хөрөнгийн орлого</t>
  </si>
  <si>
    <t>0198                  Төрийн болон орон нутгийн өмчид бүртгэлтэй хөрөнгө борлуулсны орлого</t>
  </si>
  <si>
    <t>0199               Тусламжийн орлого</t>
  </si>
  <si>
    <t>0201                  Хандив тусламж /гадаад/</t>
  </si>
  <si>
    <t>0206               Улсын төсөв орон нутгийн төсөв хоорондын шилжүүлэг</t>
  </si>
  <si>
    <t>0208                  Орон нутгийн хөгжлийн нэгдсэн сангаас шилжүүлсэн орлого</t>
  </si>
  <si>
    <t>0209                  Улсын төсвөөс орон нутгийн төсөвт олгох санхүүгийн дэмжлэг</t>
  </si>
  <si>
    <t>(мян.төг)</t>
  </si>
  <si>
    <t>Орлогын нэр төрөл</t>
  </si>
  <si>
    <t>Өмнөх оны мөн үеийн гүйцэтгэл</t>
  </si>
  <si>
    <t>Батлагдсан төсөв</t>
  </si>
  <si>
    <t>Гүйцэтгэл /өссөн дүнгээр/</t>
  </si>
  <si>
    <t>хэмнэлт/хэтрэлт (Тайлант үеийн)</t>
  </si>
  <si>
    <t xml:space="preserve">хэмнэлт/хэтрэлт /Өмнөх оны мөн үетэй харьцуулсан/ </t>
  </si>
  <si>
    <t>жилээр</t>
  </si>
  <si>
    <t>тайлант үе /өссөн дүнгээр/</t>
  </si>
  <si>
    <t xml:space="preserve">зөрүү        </t>
  </si>
  <si>
    <t xml:space="preserve">Хувь, % </t>
  </si>
  <si>
    <t>(4-5)</t>
  </si>
  <si>
    <t>(5:4)</t>
  </si>
  <si>
    <t>(5-2)</t>
  </si>
  <si>
    <t>(5:2)</t>
  </si>
  <si>
    <t>2023 оны 01-р сарын 06-ны өдөр</t>
  </si>
  <si>
    <t>0203                  Сум дүүргээс авсан тэгшитгэл</t>
  </si>
  <si>
    <t>САНХҮҮ, ТӨРИЙН САНГИЙН ХЭЛТСИЙН ДАРГА</t>
  </si>
  <si>
    <t>Д.БАТЦОГТ</t>
  </si>
  <si>
    <t>ЕРӨНХИЙ НЯГТЛАН БОДОГЧ</t>
  </si>
  <si>
    <t>О.САЙНЗАЯА</t>
  </si>
  <si>
    <t>НИЙТ ОРЛОГООС АЙМГИЙН ТӨСВИЙН ОРЛОГО-2022 оны 12 САР</t>
  </si>
  <si>
    <t>БУЛГАН АЙМГИЙН ОРОН НУТГИЙН ТӨСВИЙН ОРЛОГЫН МЭДЭЭ: НИЙТ ОРЛОГО 2022 оны 01 САР</t>
  </si>
  <si>
    <t xml:space="preserve">БУЛГАН АЙМГИЙН УЛС, ОРОН НУТГИЙН ТӨСВИЙН БАЙГУУЛЛАГЫН </t>
  </si>
  <si>
    <t xml:space="preserve"> (мян.төг)</t>
  </si>
  <si>
    <t>Зардлын эдийн засгийн ангилал</t>
  </si>
  <si>
    <t>дүн</t>
  </si>
  <si>
    <t>хувь, %</t>
  </si>
  <si>
    <t xml:space="preserve">2022 ОНЫ 12 САРЫН ЗАРДЛЫН МЭДЭЭ </t>
  </si>
  <si>
    <t>0211      НИЙТ ЗАРЛАГА ба ЦЭВЭР ЗЭЭЛИЙН ДҮН</t>
  </si>
  <si>
    <t>0212         НИЙТ ЗАРЛАГА</t>
  </si>
  <si>
    <t>0213            УРСГАЛ ЗАРДАЛ</t>
  </si>
  <si>
    <t>0214               БАРАА, АЖИЛ ҮЙЛЧИЛГЭЭНИЙ ЗАРДАЛ</t>
  </si>
  <si>
    <t>0215                  Цалин хөлс болон нэмэгдэл урамшил</t>
  </si>
  <si>
    <t>0216                     Үндсэн цалин</t>
  </si>
  <si>
    <t>0217                     Нэмэгдэл</t>
  </si>
  <si>
    <t>0218                     Унаа хоолны хөнгөлөлт</t>
  </si>
  <si>
    <t>0219                     Урамшуулал</t>
  </si>
  <si>
    <t>0220                     Гэрээт ажлын хөлс</t>
  </si>
  <si>
    <t>0221                  Ажил олгогчоос нийгмийн даатгалд төлөх шимтгэл</t>
  </si>
  <si>
    <t>0227                  Байр ашиглалттай холбоотой тогтмол зардал</t>
  </si>
  <si>
    <t>0228                     Гэрэл, цахилгаан</t>
  </si>
  <si>
    <t>0229                     Түлш, халаалт</t>
  </si>
  <si>
    <t>0230                     Цэвэр, бохир ус</t>
  </si>
  <si>
    <t>0231                     Байрны түрээс</t>
  </si>
  <si>
    <t>0232                  Хангамж, бараа материалын зардал</t>
  </si>
  <si>
    <t>0233                     Бичиг хэрэг</t>
  </si>
  <si>
    <t>0234                     Тээвэр, шатахуун</t>
  </si>
  <si>
    <t>0235                     Шуудан, холбоо, интернэтийн төлбөр</t>
  </si>
  <si>
    <t>0236                     Ном, хэвлэл</t>
  </si>
  <si>
    <t>0237                     Хог хаягдал зайлуулах, хортон мэрэгчдийн устгал, ариутгал</t>
  </si>
  <si>
    <t>0238                     Бага үнэтэй, түргэн элэгдэх, ахуйн эд зүйлс</t>
  </si>
  <si>
    <t>0239                  Нормативт зардал</t>
  </si>
  <si>
    <t>0240                     Эм, бэлдмэл, эмнэлгийн хэрэгсэл</t>
  </si>
  <si>
    <t>0241                     Хоол, хүнс</t>
  </si>
  <si>
    <t>0242                     Нормын хувцас, зөөлөн эдлэл</t>
  </si>
  <si>
    <t>0243                  Эд хогшил, урсгал засварын зардал</t>
  </si>
  <si>
    <t>0244                     Багаж, техник, хэрэгсэл</t>
  </si>
  <si>
    <t>0245                     Тавилга</t>
  </si>
  <si>
    <t>0246                     Хөдөлмөр хамгааллын хэрэглэл</t>
  </si>
  <si>
    <t>0247                     Урсгал засвар</t>
  </si>
  <si>
    <t>0248                  Томилолт, зочны зардал</t>
  </si>
  <si>
    <t>0249                     Гадаад албан томилолт</t>
  </si>
  <si>
    <t>0250                     Дотоод албан томилолт</t>
  </si>
  <si>
    <t>0251                     Зочин төлөөлөгч хүлээн авах</t>
  </si>
  <si>
    <t>0252                  Бусдаар гүйцэтгүүлсэн ажил, үйлчилгээний төлбөр, хураамж</t>
  </si>
  <si>
    <t>0253                     Бусдаар гүйцэтгүүлсэн бусад нийтлэг ажил үйлчилгээний төлбөр хураамж</t>
  </si>
  <si>
    <t>0255                     Даатгалын үйлчилгээ</t>
  </si>
  <si>
    <t>0256                     Тээврийн хэрэгслийн татвар</t>
  </si>
  <si>
    <t>0257                     Тээврийн хэрэгслийн оношлогоо</t>
  </si>
  <si>
    <t>0258                     Мэдээлэл, технологийн үйлчилгээ</t>
  </si>
  <si>
    <t>0259                     Газрын төлбөр</t>
  </si>
  <si>
    <t>0262                  Бараа үйлчилгээний бусад зардал</t>
  </si>
  <si>
    <t>0263                     Бараа үйлчилгээний бусад зардал</t>
  </si>
  <si>
    <t>0264                     Хичээл үйлдвэрлэлийн дадлага хийх</t>
  </si>
  <si>
    <t>0268               ТАТААС</t>
  </si>
  <si>
    <t>0269                  Төрийн өмчит байгууллагад олгох татаас</t>
  </si>
  <si>
    <t>0270                  Хувийн хэвшлийн байгууллагад олгох татаас</t>
  </si>
  <si>
    <t>0271               УРСГАЛ ШИЛЖҮҮЛЭГ</t>
  </si>
  <si>
    <t>0280                  Бусад урсгал шилжүүлэг</t>
  </si>
  <si>
    <t>0282                     Нийгмийн халамжийн тэтгэвэр, тэтгэмж</t>
  </si>
  <si>
    <t>0283                     Ажил олгогчоос олгох бусад тэтгэмж, урамшуулал</t>
  </si>
  <si>
    <t>0284                     Төрөөс иргэдэд олгох тэтгэмж, урамшуулал</t>
  </si>
  <si>
    <t>0286                     Тэтгэвэрт гарахад олгох нэг удаагийн мөнгөн тэтгэмж</t>
  </si>
  <si>
    <t>0288                     Нэг удаагийн тэтгэмж, шагнал урамшуулал</t>
  </si>
  <si>
    <t>0290            ХӨРӨНГИЙН ЗАРДАЛ</t>
  </si>
  <si>
    <t>0292               Их засвар</t>
  </si>
  <si>
    <t>0293               Тоног төхөөрөмж</t>
  </si>
  <si>
    <t>0294               Бусад хөрөнгө</t>
  </si>
  <si>
    <t>0296         ЭPГЭЖ ТӨЛӨГДӨХ ТӨЛБӨРИЙГ ХАССАН ЦЭВЭР ЗЭЭЛ</t>
  </si>
  <si>
    <t>0297            Эргэж төлөгдөх зээл</t>
  </si>
  <si>
    <t>ҮЗҮҮЛЭЛТ</t>
  </si>
  <si>
    <t>Өмнөх оны мөн үеийн үлдэгдэл</t>
  </si>
  <si>
    <t>ӨР, АВЛАГЫН МЭДЭЭ 2022 ОНЫ 12 САР</t>
  </si>
  <si>
    <t xml:space="preserve">2023 оны 01-р сарын 06-ны өдөр   </t>
  </si>
  <si>
    <t>12 сарын эхний үлдэгдэл</t>
  </si>
  <si>
    <t>12 сарын эцсийн үлдэгдэл</t>
  </si>
  <si>
    <t>210201 Нийгмийн даатгалын шимтгэл</t>
  </si>
  <si>
    <t>210303 Цэвэр, бохир ус</t>
  </si>
  <si>
    <t>210302 Түлш, халаалт</t>
  </si>
  <si>
    <t>210301 Гэрэл, цахилгаан</t>
  </si>
  <si>
    <t>210604 Урсгал засвар</t>
  </si>
  <si>
    <t>210701 Гадаад албан томилолт</t>
  </si>
  <si>
    <t>223001 Бусад хөрөнгө</t>
  </si>
  <si>
    <t>0211     НИЙТ ӨГЛӨГ</t>
  </si>
  <si>
    <t>210402 Тээвэр, шатахуун</t>
  </si>
  <si>
    <t>210702 Дотоод албан томилолт</t>
  </si>
  <si>
    <t>210901 Бараа үйлчилгээний бусад зарда</t>
  </si>
  <si>
    <t>0109    НИЙТ АВЛАГА</t>
  </si>
  <si>
    <t>0216      Үндсэн цалин</t>
  </si>
  <si>
    <t>0237      Хог хаягдал зайлуулах, хортон мэрэгчдийн устгал, ариутгал</t>
  </si>
  <si>
    <t>0238      Бага үнэтэй, түргэн элэгдэх, ахуйн эд зүйлс</t>
  </si>
  <si>
    <t>0240      Эм, бэлдмэл, эмнэлгийн хэрэгсэл</t>
  </si>
  <si>
    <t>0241      Хоол, хүнс</t>
  </si>
  <si>
    <t>0244      Багаж, техник, хэрэгсэл</t>
  </si>
  <si>
    <t>100040115101 Бу.Баян-Агт 9 жилийн сургууль</t>
  </si>
  <si>
    <t>100040415101 Бу.Гурванбулаг 11 жилийн сур</t>
  </si>
  <si>
    <t>100040615101 Бу.Могод 9 жилийн сургууль</t>
  </si>
  <si>
    <t>100041152400 Бу.Хангал ОНХСан</t>
  </si>
  <si>
    <t>100041155001 Бу.Хангал ЗДТГ</t>
  </si>
  <si>
    <t>100041215101 Бу.Хишиг-Өндөр 11 жилийн сур</t>
  </si>
  <si>
    <t>100041415105 Бу.бу 10-н жил 3-р сургууль</t>
  </si>
  <si>
    <t>100041415202 Бу.2-р цэцэрлэг</t>
  </si>
  <si>
    <t>100041415203 Бу.6-р цэцэрлэг</t>
  </si>
  <si>
    <t>100041415204 Бу.7-р цэцэрлэг</t>
  </si>
  <si>
    <t>100041515201 Бу.Баяннуур цэцэрлэг</t>
  </si>
  <si>
    <t>100041535090 Бу.Баяннуур Соёлын төв</t>
  </si>
  <si>
    <t>100041615101 Бу.Рашаант сум сургууль</t>
  </si>
  <si>
    <t>0207                  Тусгай зориулалтын шилжүүлгийн орлого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</si>
</sst>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</cellStyleXfs>
  <cellXfs count="47">
    <xf numFmtId="0" fontId="0" fillId="0" borderId="0" xfId="0"/>
    <xf numFmtId="0" fontId="18" fillId="0" borderId="0" xfId="0" applyFont="1"/>
    <xf numFmtId="4" fontId="0" fillId="0" borderId="0" xfId="0" applyNumberFormat="1"/>
    <xf numFmtId="0" fontId="16" fillId="0" borderId="0" xfId="0" applyFont="1" applyAlignment="1">
      <alignment horizontal="center" wrapText="1"/>
    </xf>
    <xf numFmtId="0" fontId="1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64" fontId="16" fillId="0" borderId="0" xfId="1" applyNumberFormat="1" applyFont="1"/>
    <xf numFmtId="164" fontId="1" fillId="0" borderId="0" xfId="1" applyNumberFormat="1" applyFont="1"/>
    <xf numFmtId="165" fontId="0" fillId="0" borderId="0" xfId="0" applyNumberForma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22" fillId="0" borderId="0" xfId="43" applyFont="1" applyAlignment="1">
      <alignment horizontal="center" vertical="top"/>
    </xf>
    <xf numFmtId="0" fontId="23" fillId="0" borderId="0" xfId="43" applyFont="1"/>
    <xf numFmtId="0" fontId="23" fillId="0" borderId="0" xfId="43" applyFont="1" applyAlignment="1">
      <alignment vertical="top"/>
    </xf>
    <xf numFmtId="0" fontId="23" fillId="0" borderId="0" xfId="43" applyFont="1" applyAlignment="1">
      <alignment horizontal="right"/>
    </xf>
    <xf numFmtId="0" fontId="23" fillId="0" borderId="10" xfId="43" applyFont="1" applyBorder="1" applyAlignment="1">
      <alignment horizontal="center" vertical="center"/>
    </xf>
    <xf numFmtId="0" fontId="23" fillId="0" borderId="11" xfId="43" applyFont="1" applyBorder="1" applyAlignment="1">
      <alignment horizontal="center" vertical="center"/>
    </xf>
    <xf numFmtId="0" fontId="23" fillId="0" borderId="12" xfId="43" applyFont="1" applyBorder="1" applyAlignment="1">
      <alignment horizontal="center" vertical="center"/>
    </xf>
    <xf numFmtId="0" fontId="23" fillId="0" borderId="10" xfId="43" applyFont="1" applyBorder="1" applyAlignment="1">
      <alignment horizontal="center" vertical="center" wrapText="1"/>
    </xf>
    <xf numFmtId="0" fontId="23" fillId="0" borderId="13" xfId="43" applyFont="1" applyBorder="1" applyAlignment="1">
      <alignment horizontal="center" vertical="center"/>
    </xf>
    <xf numFmtId="0" fontId="23" fillId="0" borderId="14" xfId="43" applyFont="1" applyBorder="1" applyAlignment="1">
      <alignment horizontal="center" vertical="center" wrapText="1"/>
    </xf>
    <xf numFmtId="0" fontId="23" fillId="0" borderId="13" xfId="43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0" fillId="0" borderId="14" xfId="0" applyBorder="1" applyAlignment="1">
      <alignment horizontal="center" vertical="center" wrapText="1"/>
    </xf>
    <xf numFmtId="43" fontId="0" fillId="0" borderId="0" xfId="0" applyNumberFormat="1"/>
    <xf numFmtId="0" fontId="16" fillId="0" borderId="15" xfId="0" applyFont="1" applyBorder="1" applyAlignment="1">
      <alignment horizontal="left"/>
    </xf>
    <xf numFmtId="164" fontId="16" fillId="0" borderId="15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4" fontId="24" fillId="0" borderId="0" xfId="1" applyNumberFormat="1" applyFont="1"/>
    <xf numFmtId="164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/>
    <xf numFmtId="0" fontId="16" fillId="0" borderId="0" xfId="0" applyFont="1"/>
    <xf numFmtId="4" fontId="0" fillId="0" borderId="0" xfId="0" applyNumberFormat="1" applyAlignment="1">
      <alignment horizontal="right"/>
    </xf>
    <xf numFmtId="4" fontId="16" fillId="0" borderId="0" xfId="0" applyNumberFormat="1" applyFont="1" applyAlignment="1">
      <alignment horizontal="righ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FEF3CFA5-798A-436E-A1CB-C140368ADA93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2090-BB93-46DE-96F8-22D658B64BF8}">
  <dimension ref="A1:M248"/>
  <sheetViews>
    <sheetView tabSelected="1" topLeftCell="A199" workbookViewId="0">
      <selection activeCell="H213" sqref="H213"/>
    </sheetView>
  </sheetViews>
  <sheetFormatPr defaultRowHeight="15" x14ac:dyDescent="0.25"/>
  <cols>
    <col min="1" max="1" width="60.140625" customWidth="1"/>
    <col min="2" max="2" width="12.85546875" customWidth="1"/>
    <col min="3" max="3" width="13" customWidth="1"/>
    <col min="4" max="4" width="13.28515625" customWidth="1"/>
    <col min="5" max="5" width="13" customWidth="1"/>
    <col min="6" max="6" width="12.85546875" customWidth="1"/>
    <col min="7" max="7" width="8.5703125" customWidth="1"/>
    <col min="8" max="8" width="13.5703125" customWidth="1"/>
    <col min="9" max="9" width="8.28515625" customWidth="1"/>
    <col min="11" max="11" width="14.28515625" bestFit="1" customWidth="1"/>
    <col min="13" max="13" width="11.5703125" bestFit="1" customWidth="1"/>
  </cols>
  <sheetData>
    <row r="1" spans="1:13" s="4" customFormat="1" ht="15" customHeight="1" x14ac:dyDescent="0.25">
      <c r="A1" s="3" t="s">
        <v>68</v>
      </c>
      <c r="B1" s="3"/>
      <c r="C1" s="3"/>
      <c r="D1" s="3"/>
      <c r="E1" s="3"/>
      <c r="F1" s="3"/>
      <c r="G1" s="3"/>
      <c r="H1" s="3"/>
      <c r="I1" s="3"/>
    </row>
    <row r="2" spans="1:13" s="4" customFormat="1" x14ac:dyDescent="0.25">
      <c r="A2" s="5"/>
      <c r="B2" s="5"/>
      <c r="C2" s="5"/>
      <c r="D2" s="5"/>
      <c r="E2" s="5"/>
      <c r="F2" s="5"/>
      <c r="H2" s="5"/>
    </row>
    <row r="3" spans="1:13" s="4" customFormat="1" x14ac:dyDescent="0.25">
      <c r="A3" s="5"/>
      <c r="B3" s="5"/>
      <c r="C3" s="5"/>
      <c r="D3" s="5"/>
      <c r="E3" s="5"/>
      <c r="F3" s="5"/>
      <c r="H3" s="5"/>
    </row>
    <row r="4" spans="1:13" s="4" customFormat="1" x14ac:dyDescent="0.25">
      <c r="A4" t="s">
        <v>61</v>
      </c>
      <c r="F4" s="6"/>
      <c r="G4" s="6"/>
      <c r="H4" s="6"/>
      <c r="I4" s="6" t="s">
        <v>46</v>
      </c>
    </row>
    <row r="5" spans="1:13" s="4" customFormat="1" ht="44.25" customHeight="1" x14ac:dyDescent="0.25">
      <c r="A5" s="7" t="s">
        <v>47</v>
      </c>
      <c r="B5" s="7" t="s">
        <v>48</v>
      </c>
      <c r="C5" s="8" t="s">
        <v>49</v>
      </c>
      <c r="D5" s="9"/>
      <c r="E5" s="7" t="s">
        <v>50</v>
      </c>
      <c r="F5" s="10" t="s">
        <v>51</v>
      </c>
      <c r="G5" s="11"/>
      <c r="H5" s="10" t="s">
        <v>52</v>
      </c>
      <c r="I5" s="11"/>
    </row>
    <row r="6" spans="1:13" s="4" customFormat="1" ht="45" customHeight="1" x14ac:dyDescent="0.25">
      <c r="A6" s="12"/>
      <c r="B6" s="12"/>
      <c r="C6" s="13" t="s">
        <v>53</v>
      </c>
      <c r="D6" s="13" t="s">
        <v>54</v>
      </c>
      <c r="E6" s="12"/>
      <c r="F6" s="14" t="s">
        <v>55</v>
      </c>
      <c r="G6" s="14" t="s">
        <v>56</v>
      </c>
      <c r="H6" s="14" t="s">
        <v>55</v>
      </c>
      <c r="I6" s="14" t="s">
        <v>56</v>
      </c>
    </row>
    <row r="7" spans="1:13" s="4" customForma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57</v>
      </c>
      <c r="G7" s="13" t="s">
        <v>58</v>
      </c>
      <c r="H7" s="13" t="s">
        <v>59</v>
      </c>
      <c r="I7" s="13" t="s">
        <v>60</v>
      </c>
    </row>
    <row r="8" spans="1:13" x14ac:dyDescent="0.25">
      <c r="A8" s="1" t="s">
        <v>0</v>
      </c>
      <c r="B8" s="15">
        <v>77704033.053789988</v>
      </c>
      <c r="C8" s="15">
        <v>45703394.299999997</v>
      </c>
      <c r="D8" s="15">
        <v>45703394.299999997</v>
      </c>
      <c r="E8" s="15">
        <v>48603062.441210002</v>
      </c>
      <c r="F8" s="15">
        <f t="shared" ref="F8:F54" si="0">+D8+-E8</f>
        <v>-2899668.1412100047</v>
      </c>
      <c r="G8" s="15">
        <f t="shared" ref="G8:G54" si="1">+E8/D8*100</f>
        <v>106.34453564253106</v>
      </c>
      <c r="H8" s="15">
        <f t="shared" ref="H8:H54" si="2">+E8-B8</f>
        <v>-29100970.612579986</v>
      </c>
      <c r="I8" s="15">
        <f t="shared" ref="I8:I54" si="3">+E8/B8*100</f>
        <v>62.548957282004814</v>
      </c>
      <c r="J8" s="15"/>
      <c r="K8">
        <f>100-62.5</f>
        <v>37.5</v>
      </c>
    </row>
    <row r="9" spans="1:13" x14ac:dyDescent="0.25">
      <c r="A9" t="s">
        <v>1</v>
      </c>
      <c r="B9" s="16">
        <v>29715234.510729998</v>
      </c>
      <c r="C9" s="16">
        <v>29028394.800000001</v>
      </c>
      <c r="D9" s="16">
        <v>29028394.800000001</v>
      </c>
      <c r="E9" s="16">
        <v>32664825.23748</v>
      </c>
      <c r="F9" s="16">
        <f t="shared" si="0"/>
        <v>-3636430.4374799989</v>
      </c>
      <c r="G9" s="16">
        <f t="shared" si="1"/>
        <v>112.52714958072707</v>
      </c>
      <c r="H9" s="16">
        <f t="shared" si="2"/>
        <v>2949590.7267500013</v>
      </c>
      <c r="I9" s="16">
        <f t="shared" si="3"/>
        <v>109.92619030378145</v>
      </c>
      <c r="J9" s="16"/>
    </row>
    <row r="10" spans="1:13" x14ac:dyDescent="0.25">
      <c r="A10" t="s">
        <v>2</v>
      </c>
      <c r="B10" s="16">
        <v>6646058.25397</v>
      </c>
      <c r="C10" s="16">
        <v>7011958.5</v>
      </c>
      <c r="D10" s="16">
        <v>7011958.5</v>
      </c>
      <c r="E10" s="16">
        <v>7964577.0512899999</v>
      </c>
      <c r="F10" s="16">
        <f t="shared" si="0"/>
        <v>-952618.55128999986</v>
      </c>
      <c r="G10" s="16">
        <f t="shared" si="1"/>
        <v>113.58562734348756</v>
      </c>
      <c r="H10" s="16">
        <f t="shared" si="2"/>
        <v>1318518.7973199999</v>
      </c>
      <c r="I10" s="16">
        <f t="shared" si="3"/>
        <v>119.83910984428081</v>
      </c>
      <c r="J10" s="16"/>
      <c r="K10" s="35">
        <f>+B8-B49-B51</f>
        <v>34873188.447789982</v>
      </c>
    </row>
    <row r="11" spans="1:13" x14ac:dyDescent="0.25">
      <c r="A11" t="s">
        <v>3</v>
      </c>
      <c r="B11" s="16">
        <v>7062699.89176</v>
      </c>
      <c r="C11" s="16">
        <v>6871958.5</v>
      </c>
      <c r="D11" s="16">
        <v>6871958.5</v>
      </c>
      <c r="E11" s="16">
        <v>7873852.52171</v>
      </c>
      <c r="F11" s="16">
        <f t="shared" si="0"/>
        <v>-1001894.02171</v>
      </c>
      <c r="G11" s="16">
        <f t="shared" si="1"/>
        <v>114.57945390255195</v>
      </c>
      <c r="H11" s="16">
        <f t="shared" si="2"/>
        <v>811152.62994999997</v>
      </c>
      <c r="I11" s="16">
        <f t="shared" si="3"/>
        <v>111.48502190920453</v>
      </c>
      <c r="J11" s="16"/>
      <c r="K11" s="35">
        <f>+E8-E51</f>
        <v>37419325.965010002</v>
      </c>
    </row>
    <row r="12" spans="1:13" x14ac:dyDescent="0.25">
      <c r="A12" t="s">
        <v>4</v>
      </c>
      <c r="B12" s="16">
        <v>5537201.6350500006</v>
      </c>
      <c r="C12" s="16">
        <v>5133054.3</v>
      </c>
      <c r="D12" s="16">
        <v>5133054.3</v>
      </c>
      <c r="E12" s="16">
        <v>6491129.5112600001</v>
      </c>
      <c r="F12" s="16">
        <f t="shared" si="0"/>
        <v>-1358075.2112600002</v>
      </c>
      <c r="G12" s="16">
        <f t="shared" si="1"/>
        <v>126.45744876028296</v>
      </c>
      <c r="H12" s="16">
        <f t="shared" si="2"/>
        <v>953927.87620999943</v>
      </c>
      <c r="I12" s="16">
        <f t="shared" si="3"/>
        <v>117.22761674727032</v>
      </c>
      <c r="J12" s="16"/>
    </row>
    <row r="13" spans="1:13" x14ac:dyDescent="0.25">
      <c r="A13" t="s">
        <v>5</v>
      </c>
      <c r="B13" s="16">
        <v>504332.22998</v>
      </c>
      <c r="C13" s="16">
        <v>412908.2</v>
      </c>
      <c r="D13" s="16">
        <v>412908.2</v>
      </c>
      <c r="E13" s="16">
        <f>636600.4769+19.8</f>
        <v>636620.27690000006</v>
      </c>
      <c r="F13" s="16">
        <f t="shared" si="0"/>
        <v>-223712.07690000004</v>
      </c>
      <c r="G13" s="16">
        <f t="shared" si="1"/>
        <v>154.17961592915813</v>
      </c>
      <c r="H13" s="16">
        <f t="shared" si="2"/>
        <v>132288.04692000005</v>
      </c>
      <c r="I13" s="16">
        <f t="shared" si="3"/>
        <v>126.23033767349077</v>
      </c>
      <c r="J13" s="16"/>
      <c r="K13" s="35">
        <f>+K11-K10</f>
        <v>2546137.5172200203</v>
      </c>
      <c r="M13" s="35">
        <f>+D13+D15</f>
        <v>965834.2</v>
      </c>
    </row>
    <row r="14" spans="1:13" x14ac:dyDescent="0.25">
      <c r="A14" t="s">
        <v>6</v>
      </c>
      <c r="B14" s="19">
        <v>867604.12546000001</v>
      </c>
      <c r="C14" s="16">
        <v>773070</v>
      </c>
      <c r="D14" s="16">
        <v>773070</v>
      </c>
      <c r="E14" s="16">
        <f>622486.02857+22984.8</f>
        <v>645470.82857000001</v>
      </c>
      <c r="F14" s="16">
        <f t="shared" si="0"/>
        <v>127599.17142999999</v>
      </c>
      <c r="G14" s="16">
        <f t="shared" si="1"/>
        <v>83.494486730826452</v>
      </c>
      <c r="H14" s="16">
        <f t="shared" si="2"/>
        <v>-222133.29689</v>
      </c>
      <c r="I14" s="16">
        <f t="shared" si="3"/>
        <v>74.396929386172999</v>
      </c>
      <c r="J14" s="16"/>
      <c r="K14" s="35">
        <f>+K11/K10*100</f>
        <v>107.3011319886392</v>
      </c>
      <c r="M14" s="35">
        <f>+E13+E15</f>
        <v>737272.01805000007</v>
      </c>
    </row>
    <row r="15" spans="1:13" x14ac:dyDescent="0.25">
      <c r="A15" t="s">
        <v>7</v>
      </c>
      <c r="B15" s="19">
        <v>153561.90127</v>
      </c>
      <c r="C15" s="16">
        <v>552926</v>
      </c>
      <c r="D15" s="16">
        <v>552926</v>
      </c>
      <c r="E15" s="16">
        <v>100651.74115</v>
      </c>
      <c r="F15" s="16">
        <f t="shared" si="0"/>
        <v>452274.25884999998</v>
      </c>
      <c r="G15" s="16">
        <f t="shared" si="1"/>
        <v>18.203474090565464</v>
      </c>
      <c r="H15" s="16">
        <f t="shared" si="2"/>
        <v>-52910.16012</v>
      </c>
      <c r="I15" s="16">
        <f t="shared" si="3"/>
        <v>65.544734935932595</v>
      </c>
      <c r="J15" s="16"/>
    </row>
    <row r="16" spans="1:13" x14ac:dyDescent="0.25">
      <c r="A16" t="s">
        <v>8</v>
      </c>
      <c r="B16" s="19">
        <v>-416641.63779000001</v>
      </c>
      <c r="C16" s="16">
        <v>-600000</v>
      </c>
      <c r="D16" s="16">
        <v>-600000</v>
      </c>
      <c r="E16" s="16">
        <v>-471230.93505999999</v>
      </c>
      <c r="F16" s="16">
        <f t="shared" si="0"/>
        <v>-128769.06494000001</v>
      </c>
      <c r="G16" s="16">
        <f t="shared" si="1"/>
        <v>78.538489176666658</v>
      </c>
      <c r="H16" s="16">
        <f t="shared" si="2"/>
        <v>-54589.297269999981</v>
      </c>
      <c r="I16" s="16">
        <f t="shared" si="3"/>
        <v>113.1022183859393</v>
      </c>
      <c r="J16" s="16"/>
    </row>
    <row r="17" spans="1:11" x14ac:dyDescent="0.25">
      <c r="A17" t="s">
        <v>9</v>
      </c>
      <c r="B17" s="19">
        <v>0</v>
      </c>
      <c r="C17" s="16">
        <v>740000</v>
      </c>
      <c r="D17" s="16">
        <v>740000</v>
      </c>
      <c r="E17" s="16">
        <v>561935.66463999997</v>
      </c>
      <c r="F17" s="16">
        <f t="shared" si="0"/>
        <v>178064.33536000003</v>
      </c>
      <c r="G17" s="16">
        <f t="shared" si="1"/>
        <v>75.93725197837837</v>
      </c>
      <c r="H17" s="16">
        <f t="shared" si="2"/>
        <v>561935.66463999997</v>
      </c>
      <c r="I17" s="16">
        <v>0</v>
      </c>
      <c r="J17" s="16"/>
      <c r="K17" s="35">
        <f>+D8-D51</f>
        <v>33885603.399999999</v>
      </c>
    </row>
    <row r="18" spans="1:11" x14ac:dyDescent="0.25">
      <c r="A18" t="s">
        <v>10</v>
      </c>
      <c r="B18" s="19">
        <v>0</v>
      </c>
      <c r="C18" s="16">
        <v>740000</v>
      </c>
      <c r="D18" s="16">
        <v>740000</v>
      </c>
      <c r="E18" s="16">
        <v>561935.66463999997</v>
      </c>
      <c r="F18" s="16">
        <f t="shared" si="0"/>
        <v>178064.33536000003</v>
      </c>
      <c r="G18" s="16">
        <f t="shared" si="1"/>
        <v>75.93725197837837</v>
      </c>
      <c r="H18" s="16">
        <f t="shared" si="2"/>
        <v>561935.66463999997</v>
      </c>
      <c r="I18" s="16">
        <v>0</v>
      </c>
      <c r="J18" s="16"/>
      <c r="K18" s="35">
        <f>+K11/K17*100</f>
        <v>110.42838908103967</v>
      </c>
    </row>
    <row r="19" spans="1:11" x14ac:dyDescent="0.25">
      <c r="A19" t="s">
        <v>11</v>
      </c>
      <c r="B19" s="19">
        <v>2918851.1603099997</v>
      </c>
      <c r="C19" s="16">
        <v>3229506</v>
      </c>
      <c r="D19" s="16">
        <v>3229506</v>
      </c>
      <c r="E19" s="16">
        <v>3178687.2779899999</v>
      </c>
      <c r="F19" s="16">
        <f t="shared" si="0"/>
        <v>50818.722010000143</v>
      </c>
      <c r="G19" s="16">
        <f t="shared" si="1"/>
        <v>98.426424288730217</v>
      </c>
      <c r="H19" s="16">
        <f t="shared" si="2"/>
        <v>259836.11768000014</v>
      </c>
      <c r="I19" s="16">
        <f t="shared" si="3"/>
        <v>108.90199956795344</v>
      </c>
      <c r="J19" s="16"/>
    </row>
    <row r="20" spans="1:11" x14ac:dyDescent="0.25">
      <c r="A20" t="s">
        <v>12</v>
      </c>
      <c r="B20" s="19">
        <v>1192163.81054</v>
      </c>
      <c r="C20" s="16">
        <v>1008479.9</v>
      </c>
      <c r="D20" s="16">
        <v>1008479.9</v>
      </c>
      <c r="E20" s="16">
        <v>1407493.17078</v>
      </c>
      <c r="F20" s="16">
        <f t="shared" si="0"/>
        <v>-399013.27078000002</v>
      </c>
      <c r="G20" s="16">
        <f t="shared" si="1"/>
        <v>139.56581294084293</v>
      </c>
      <c r="H20" s="16">
        <f t="shared" si="2"/>
        <v>215329.36024000007</v>
      </c>
      <c r="I20" s="16">
        <f t="shared" si="3"/>
        <v>118.06206146640746</v>
      </c>
      <c r="J20" s="16"/>
    </row>
    <row r="21" spans="1:11" x14ac:dyDescent="0.25">
      <c r="A21" t="s">
        <v>13</v>
      </c>
      <c r="B21" s="19">
        <v>65430.64</v>
      </c>
      <c r="C21" s="16">
        <v>67557.5</v>
      </c>
      <c r="D21" s="16">
        <v>67557.5</v>
      </c>
      <c r="E21" s="16">
        <v>53407.428999999996</v>
      </c>
      <c r="F21" s="16">
        <f t="shared" si="0"/>
        <v>14150.071000000004</v>
      </c>
      <c r="G21" s="16">
        <f t="shared" si="1"/>
        <v>79.054774081338124</v>
      </c>
      <c r="H21" s="16">
        <f t="shared" si="2"/>
        <v>-12023.211000000003</v>
      </c>
      <c r="I21" s="16">
        <f t="shared" si="3"/>
        <v>81.624494273630816</v>
      </c>
      <c r="J21" s="16"/>
    </row>
    <row r="22" spans="1:11" x14ac:dyDescent="0.25">
      <c r="A22" t="s">
        <v>14</v>
      </c>
      <c r="B22" s="19">
        <v>444841.62876999995</v>
      </c>
      <c r="C22" s="16">
        <v>400000</v>
      </c>
      <c r="D22" s="16">
        <v>400000</v>
      </c>
      <c r="E22" s="16">
        <v>485127.57321</v>
      </c>
      <c r="F22" s="16">
        <f t="shared" si="0"/>
        <v>-85127.573210000002</v>
      </c>
      <c r="G22" s="16">
        <f t="shared" si="1"/>
        <v>121.28189330250001</v>
      </c>
      <c r="H22" s="16">
        <f t="shared" si="2"/>
        <v>40285.94444000005</v>
      </c>
      <c r="I22" s="16">
        <f t="shared" si="3"/>
        <v>109.05624425290227</v>
      </c>
      <c r="J22" s="16"/>
      <c r="K22" s="35">
        <f>+E51/E8*100</f>
        <v>23.010353493111239</v>
      </c>
    </row>
    <row r="23" spans="1:11" x14ac:dyDescent="0.25">
      <c r="A23" t="s">
        <v>15</v>
      </c>
      <c r="B23" s="19">
        <v>1216415.081</v>
      </c>
      <c r="C23" s="16">
        <v>1753468.6</v>
      </c>
      <c r="D23" s="16">
        <v>1753468.6</v>
      </c>
      <c r="E23" s="16">
        <v>1232659.105</v>
      </c>
      <c r="F23" s="16">
        <f t="shared" si="0"/>
        <v>520809.49500000011</v>
      </c>
      <c r="G23" s="16">
        <f t="shared" si="1"/>
        <v>70.298327840030893</v>
      </c>
      <c r="H23" s="16">
        <f t="shared" si="2"/>
        <v>16244.023999999976</v>
      </c>
      <c r="I23" s="16">
        <f t="shared" si="3"/>
        <v>101.33540139823374</v>
      </c>
      <c r="J23" s="16"/>
      <c r="K23" s="35">
        <f>+E9/E8*100</f>
        <v>67.207339613612191</v>
      </c>
    </row>
    <row r="24" spans="1:11" x14ac:dyDescent="0.25">
      <c r="A24" t="s">
        <v>16</v>
      </c>
      <c r="B24" s="19">
        <v>20150325.096450001</v>
      </c>
      <c r="C24" s="16">
        <v>18786930.300000001</v>
      </c>
      <c r="D24" s="16">
        <v>18786930.300000001</v>
      </c>
      <c r="E24" s="16">
        <v>21521560.908199999</v>
      </c>
      <c r="F24" s="16">
        <f t="shared" si="0"/>
        <v>-2734630.6081999987</v>
      </c>
      <c r="G24" s="16">
        <f t="shared" si="1"/>
        <v>114.55602679379717</v>
      </c>
      <c r="H24" s="16">
        <f t="shared" si="2"/>
        <v>1371235.8117499985</v>
      </c>
      <c r="I24" s="16">
        <f t="shared" si="3"/>
        <v>106.80503071382992</v>
      </c>
      <c r="J24" s="16"/>
      <c r="K24" s="35">
        <f>100-K22-K23</f>
        <v>9.7823068932765693</v>
      </c>
    </row>
    <row r="25" spans="1:11" x14ac:dyDescent="0.25">
      <c r="A25" t="s">
        <v>17</v>
      </c>
      <c r="B25" s="19">
        <v>496242.66970999999</v>
      </c>
      <c r="C25" s="16">
        <v>509915</v>
      </c>
      <c r="D25" s="16">
        <v>509915</v>
      </c>
      <c r="E25" s="16">
        <v>479622.26139999996</v>
      </c>
      <c r="F25" s="16">
        <f t="shared" si="0"/>
        <v>30292.738600000041</v>
      </c>
      <c r="G25" s="16">
        <f t="shared" si="1"/>
        <v>94.05925720953492</v>
      </c>
      <c r="H25" s="16">
        <f t="shared" si="2"/>
        <v>-16620.408310000028</v>
      </c>
      <c r="I25" s="16">
        <f t="shared" si="3"/>
        <v>96.650749860000388</v>
      </c>
      <c r="J25" s="16"/>
    </row>
    <row r="26" spans="1:11" x14ac:dyDescent="0.25">
      <c r="A26" t="s">
        <v>18</v>
      </c>
      <c r="B26" s="19">
        <v>201092.83781999999</v>
      </c>
      <c r="C26" s="16">
        <v>246700</v>
      </c>
      <c r="D26" s="16">
        <v>246700</v>
      </c>
      <c r="E26" s="16">
        <v>202041.51963</v>
      </c>
      <c r="F26" s="16">
        <f t="shared" si="0"/>
        <v>44658.480370000005</v>
      </c>
      <c r="G26" s="16">
        <f t="shared" si="1"/>
        <v>81.897656923388723</v>
      </c>
      <c r="H26" s="16">
        <f t="shared" si="2"/>
        <v>948.68181000000914</v>
      </c>
      <c r="I26" s="16">
        <f t="shared" si="3"/>
        <v>100.47176310219919</v>
      </c>
      <c r="J26" s="16"/>
    </row>
    <row r="27" spans="1:11" x14ac:dyDescent="0.25">
      <c r="A27" t="s">
        <v>19</v>
      </c>
      <c r="B27" s="19">
        <v>121372.702</v>
      </c>
      <c r="C27" s="16">
        <v>93215</v>
      </c>
      <c r="D27" s="16">
        <v>93215</v>
      </c>
      <c r="E27" s="16">
        <v>92647.581999999995</v>
      </c>
      <c r="F27" s="16">
        <f t="shared" si="0"/>
        <v>567.41800000000512</v>
      </c>
      <c r="G27" s="16">
        <f t="shared" si="1"/>
        <v>99.391280373330474</v>
      </c>
      <c r="H27" s="16">
        <f t="shared" si="2"/>
        <v>-28725.12000000001</v>
      </c>
      <c r="I27" s="16">
        <f t="shared" si="3"/>
        <v>76.333129668646578</v>
      </c>
      <c r="J27" s="16"/>
    </row>
    <row r="28" spans="1:11" x14ac:dyDescent="0.25">
      <c r="A28" t="s">
        <v>20</v>
      </c>
      <c r="B28" s="19">
        <v>167789.12988999998</v>
      </c>
      <c r="C28" s="16">
        <v>169000</v>
      </c>
      <c r="D28" s="16">
        <v>169000</v>
      </c>
      <c r="E28" s="16">
        <v>184933.15977</v>
      </c>
      <c r="F28" s="16">
        <f t="shared" si="0"/>
        <v>-15933.159769999998</v>
      </c>
      <c r="G28" s="16">
        <f t="shared" si="1"/>
        <v>109.4279051893491</v>
      </c>
      <c r="H28" s="16">
        <f t="shared" si="2"/>
        <v>17144.029880000016</v>
      </c>
      <c r="I28" s="16">
        <f t="shared" si="3"/>
        <v>110.21760461553104</v>
      </c>
      <c r="J28" s="16"/>
    </row>
    <row r="29" spans="1:11" x14ac:dyDescent="0.25">
      <c r="A29" t="s">
        <v>21</v>
      </c>
      <c r="B29" s="19">
        <f>5988+83426</f>
        <v>89414</v>
      </c>
      <c r="C29" s="16">
        <v>1000</v>
      </c>
      <c r="D29" s="16">
        <v>1000</v>
      </c>
      <c r="E29" s="16">
        <v>0</v>
      </c>
      <c r="F29" s="16">
        <f t="shared" si="0"/>
        <v>1000</v>
      </c>
      <c r="G29" s="16">
        <f t="shared" si="1"/>
        <v>0</v>
      </c>
      <c r="H29" s="16">
        <f t="shared" si="2"/>
        <v>-89414</v>
      </c>
      <c r="I29" s="16">
        <f t="shared" si="3"/>
        <v>0</v>
      </c>
      <c r="J29" s="16"/>
    </row>
    <row r="30" spans="1:11" x14ac:dyDescent="0.25">
      <c r="A30" t="s">
        <v>22</v>
      </c>
      <c r="B30" s="19">
        <v>1213011.6541500001</v>
      </c>
      <c r="C30" s="16">
        <v>1368266.9</v>
      </c>
      <c r="D30" s="16">
        <v>1368266.9</v>
      </c>
      <c r="E30" s="16">
        <v>1611626.1444000001</v>
      </c>
      <c r="F30" s="16">
        <f t="shared" si="0"/>
        <v>-243359.2444000002</v>
      </c>
      <c r="G30" s="16">
        <f t="shared" si="1"/>
        <v>117.78594837016084</v>
      </c>
      <c r="H30" s="16">
        <f t="shared" si="2"/>
        <v>398614.49025000003</v>
      </c>
      <c r="I30" s="16">
        <f t="shared" si="3"/>
        <v>132.86155486521878</v>
      </c>
      <c r="J30" s="16"/>
    </row>
    <row r="31" spans="1:11" x14ac:dyDescent="0.25">
      <c r="A31" t="s">
        <v>23</v>
      </c>
      <c r="B31" s="19">
        <v>943095.21769000008</v>
      </c>
      <c r="C31" s="16">
        <v>948266.9</v>
      </c>
      <c r="D31" s="16">
        <v>948266.9</v>
      </c>
      <c r="E31" s="16">
        <v>852524.15839999996</v>
      </c>
      <c r="F31" s="16">
        <f t="shared" si="0"/>
        <v>95742.741600000067</v>
      </c>
      <c r="G31" s="16">
        <f t="shared" si="1"/>
        <v>89.903397281925578</v>
      </c>
      <c r="H31" s="16">
        <f t="shared" si="2"/>
        <v>-90571.059290000121</v>
      </c>
      <c r="I31" s="16">
        <f t="shared" si="3"/>
        <v>90.396403502941808</v>
      </c>
      <c r="J31" s="16"/>
    </row>
    <row r="32" spans="1:11" x14ac:dyDescent="0.25">
      <c r="A32" t="s">
        <v>24</v>
      </c>
      <c r="B32" s="19">
        <v>269916.43646</v>
      </c>
      <c r="C32" s="16">
        <v>420000</v>
      </c>
      <c r="D32" s="16">
        <v>420000</v>
      </c>
      <c r="E32" s="16">
        <v>759101.98600000003</v>
      </c>
      <c r="F32" s="16">
        <f t="shared" si="0"/>
        <v>-339101.98600000003</v>
      </c>
      <c r="G32" s="16">
        <f t="shared" si="1"/>
        <v>180.73856809523809</v>
      </c>
      <c r="H32" s="16">
        <f t="shared" si="2"/>
        <v>489185.54954000004</v>
      </c>
      <c r="I32" s="16">
        <f t="shared" si="3"/>
        <v>281.23592470164164</v>
      </c>
      <c r="J32" s="16"/>
    </row>
    <row r="33" spans="1:10" x14ac:dyDescent="0.25">
      <c r="A33" t="s">
        <v>25</v>
      </c>
      <c r="B33" s="19">
        <v>18326066.195439998</v>
      </c>
      <c r="C33" s="16">
        <v>16823748.399999999</v>
      </c>
      <c r="D33" s="16">
        <v>16823748.399999999</v>
      </c>
      <c r="E33" s="16">
        <v>19303323.024119999</v>
      </c>
      <c r="F33" s="16">
        <f t="shared" si="0"/>
        <v>-2479574.6241200007</v>
      </c>
      <c r="G33" s="16">
        <f t="shared" si="1"/>
        <v>114.73853843487103</v>
      </c>
      <c r="H33" s="16">
        <f t="shared" si="2"/>
        <v>977256.8286800012</v>
      </c>
      <c r="I33" s="16">
        <f t="shared" si="3"/>
        <v>105.33260558080472</v>
      </c>
      <c r="J33" s="16"/>
    </row>
    <row r="34" spans="1:10" x14ac:dyDescent="0.25">
      <c r="A34" t="s">
        <v>26</v>
      </c>
      <c r="B34" s="19">
        <v>695020.63210000005</v>
      </c>
      <c r="C34" s="16">
        <v>551601.4</v>
      </c>
      <c r="D34" s="16">
        <v>551601.4</v>
      </c>
      <c r="E34" s="16">
        <v>531306.55634000001</v>
      </c>
      <c r="F34" s="16">
        <f t="shared" si="0"/>
        <v>20294.843660000013</v>
      </c>
      <c r="G34" s="16">
        <f t="shared" si="1"/>
        <v>96.320741089489616</v>
      </c>
      <c r="H34" s="16">
        <f t="shared" si="2"/>
        <v>-163714.07576000004</v>
      </c>
      <c r="I34" s="16">
        <f t="shared" si="3"/>
        <v>76.444717149570209</v>
      </c>
      <c r="J34" s="16"/>
    </row>
    <row r="35" spans="1:10" x14ac:dyDescent="0.25">
      <c r="A35" t="s">
        <v>27</v>
      </c>
      <c r="B35" s="19">
        <v>9410.5</v>
      </c>
      <c r="C35" s="16">
        <v>13863</v>
      </c>
      <c r="D35" s="16">
        <v>13863</v>
      </c>
      <c r="E35" s="16">
        <v>45599.881999999998</v>
      </c>
      <c r="F35" s="16">
        <f t="shared" si="0"/>
        <v>-31736.881999999998</v>
      </c>
      <c r="G35" s="16">
        <f t="shared" si="1"/>
        <v>328.93228017023733</v>
      </c>
      <c r="H35" s="16">
        <f t="shared" si="2"/>
        <v>36189.381999999998</v>
      </c>
      <c r="I35" s="16">
        <f t="shared" si="3"/>
        <v>484.56385951862273</v>
      </c>
      <c r="J35" s="16"/>
    </row>
    <row r="36" spans="1:10" x14ac:dyDescent="0.25">
      <c r="A36" t="s">
        <v>28</v>
      </c>
      <c r="B36" s="19">
        <v>17538209.113340002</v>
      </c>
      <c r="C36" s="16">
        <v>16258028</v>
      </c>
      <c r="D36" s="16">
        <v>16258028</v>
      </c>
      <c r="E36" s="16">
        <v>18313870.93578</v>
      </c>
      <c r="F36" s="16">
        <f t="shared" si="0"/>
        <v>-2055842.9357799999</v>
      </c>
      <c r="G36" s="16">
        <f t="shared" si="1"/>
        <v>112.64509407770733</v>
      </c>
      <c r="H36" s="16">
        <f t="shared" si="2"/>
        <v>775661.82243999839</v>
      </c>
      <c r="I36" s="16">
        <f t="shared" si="3"/>
        <v>104.42269685249681</v>
      </c>
      <c r="J36" s="16"/>
    </row>
    <row r="37" spans="1:10" x14ac:dyDescent="0.25">
      <c r="A37" t="s">
        <v>29</v>
      </c>
      <c r="B37" s="19">
        <v>0</v>
      </c>
      <c r="C37" s="16">
        <v>256</v>
      </c>
      <c r="D37" s="16">
        <v>256</v>
      </c>
      <c r="E37" s="16">
        <v>412545.65</v>
      </c>
      <c r="F37" s="16">
        <f t="shared" si="0"/>
        <v>-412289.65</v>
      </c>
      <c r="G37" s="16">
        <f t="shared" si="1"/>
        <v>161150.64453125</v>
      </c>
      <c r="H37" s="16">
        <f t="shared" si="2"/>
        <v>412545.65</v>
      </c>
      <c r="I37" s="16" t="e">
        <f t="shared" si="3"/>
        <v>#DIV/0!</v>
      </c>
      <c r="J37" s="16"/>
    </row>
    <row r="38" spans="1:10" x14ac:dyDescent="0.25">
      <c r="A38" t="s">
        <v>30</v>
      </c>
      <c r="B38" s="19">
        <v>115004.57715000001</v>
      </c>
      <c r="C38" s="16">
        <v>85000</v>
      </c>
      <c r="D38" s="16">
        <v>85000</v>
      </c>
      <c r="E38" s="16">
        <v>126989.47828</v>
      </c>
      <c r="F38" s="16">
        <f t="shared" si="0"/>
        <v>-41989.478279999996</v>
      </c>
      <c r="G38" s="16">
        <f t="shared" si="1"/>
        <v>149.39938621176469</v>
      </c>
      <c r="H38" s="16">
        <f t="shared" si="2"/>
        <v>11984.901129999984</v>
      </c>
      <c r="I38" s="16">
        <f t="shared" si="3"/>
        <v>110.42123837764137</v>
      </c>
      <c r="J38" s="16"/>
    </row>
    <row r="39" spans="1:10" x14ac:dyDescent="0.25">
      <c r="A39" t="s">
        <v>31</v>
      </c>
      <c r="B39" s="19">
        <v>115004.57715000001</v>
      </c>
      <c r="C39" s="16">
        <v>85000</v>
      </c>
      <c r="D39" s="16">
        <v>85000</v>
      </c>
      <c r="E39" s="16">
        <v>126989.47828</v>
      </c>
      <c r="F39" s="16">
        <f t="shared" si="0"/>
        <v>-41989.478279999996</v>
      </c>
      <c r="G39" s="16">
        <f t="shared" si="1"/>
        <v>149.39938621176469</v>
      </c>
      <c r="H39" s="16">
        <f t="shared" si="2"/>
        <v>11984.901129999984</v>
      </c>
      <c r="I39" s="16">
        <f t="shared" si="3"/>
        <v>110.42123837764137</v>
      </c>
      <c r="J39" s="16"/>
    </row>
    <row r="40" spans="1:10" x14ac:dyDescent="0.25">
      <c r="A40" t="s">
        <v>32</v>
      </c>
      <c r="B40" s="19">
        <v>47988798.543059997</v>
      </c>
      <c r="C40" s="16">
        <v>16674999.5</v>
      </c>
      <c r="D40" s="16">
        <v>16674999.5</v>
      </c>
      <c r="E40" s="16">
        <v>15938237.20373</v>
      </c>
      <c r="F40" s="16">
        <f t="shared" si="0"/>
        <v>736762.29626999982</v>
      </c>
      <c r="G40" s="16">
        <f t="shared" si="1"/>
        <v>95.581635272192969</v>
      </c>
      <c r="H40" s="16">
        <f t="shared" si="2"/>
        <v>-32050561.339329995</v>
      </c>
      <c r="I40" s="16">
        <f t="shared" si="3"/>
        <v>33.212411411860494</v>
      </c>
      <c r="J40" s="16"/>
    </row>
    <row r="41" spans="1:10" x14ac:dyDescent="0.25">
      <c r="A41" t="s">
        <v>33</v>
      </c>
      <c r="B41" s="19">
        <v>5071480.0480600009</v>
      </c>
      <c r="C41" s="16">
        <v>4724908.5999999996</v>
      </c>
      <c r="D41" s="16">
        <v>4724908.5999999996</v>
      </c>
      <c r="E41" s="16">
        <v>4358013.02293</v>
      </c>
      <c r="F41" s="16">
        <f t="shared" si="0"/>
        <v>366895.57706999965</v>
      </c>
      <c r="G41" s="16">
        <f t="shared" si="1"/>
        <v>92.234864033771998</v>
      </c>
      <c r="H41" s="16">
        <f t="shared" si="2"/>
        <v>-713467.0251300009</v>
      </c>
      <c r="I41" s="16">
        <f t="shared" si="3"/>
        <v>85.931778921166725</v>
      </c>
      <c r="J41" s="16"/>
    </row>
    <row r="42" spans="1:10" x14ac:dyDescent="0.25">
      <c r="A42" t="s">
        <v>34</v>
      </c>
      <c r="B42" s="19">
        <f>857161.26114+382344.7</f>
        <v>1239505.96114</v>
      </c>
      <c r="C42" s="16">
        <v>1091567.8</v>
      </c>
      <c r="D42" s="16">
        <v>1091567.8</v>
      </c>
      <c r="E42" s="16">
        <f>532557.15325+615210</f>
        <v>1147767.15325</v>
      </c>
      <c r="F42" s="16">
        <f t="shared" si="0"/>
        <v>-56199.353249999927</v>
      </c>
      <c r="G42" s="16">
        <f t="shared" si="1"/>
        <v>105.1484986319677</v>
      </c>
      <c r="H42" s="16">
        <f t="shared" si="2"/>
        <v>-91738.807890000055</v>
      </c>
      <c r="I42" s="16">
        <f t="shared" si="3"/>
        <v>92.598760250767498</v>
      </c>
      <c r="J42" s="16"/>
    </row>
    <row r="43" spans="1:10" x14ac:dyDescent="0.25">
      <c r="A43" t="s">
        <v>35</v>
      </c>
      <c r="B43" s="19">
        <v>3519307.6601199997</v>
      </c>
      <c r="C43" s="16">
        <v>3350740.8</v>
      </c>
      <c r="D43" s="16">
        <v>3350740.8</v>
      </c>
      <c r="E43" s="16">
        <v>2490768.4686699999</v>
      </c>
      <c r="F43" s="16">
        <f t="shared" si="0"/>
        <v>859972.33132999996</v>
      </c>
      <c r="G43" s="16">
        <f t="shared" si="1"/>
        <v>74.334859582991314</v>
      </c>
      <c r="H43" s="16">
        <f t="shared" si="2"/>
        <v>-1028539.1914499998</v>
      </c>
      <c r="I43" s="16">
        <f t="shared" si="3"/>
        <v>70.774388295028203</v>
      </c>
      <c r="J43" s="16"/>
    </row>
    <row r="44" spans="1:10" x14ac:dyDescent="0.25">
      <c r="A44" s="4" t="s">
        <v>36</v>
      </c>
      <c r="B44" s="19">
        <v>74548.524999999994</v>
      </c>
      <c r="C44" s="16">
        <v>59000</v>
      </c>
      <c r="D44" s="16">
        <v>59000</v>
      </c>
      <c r="E44" s="16">
        <v>38046</v>
      </c>
      <c r="F44" s="16">
        <f t="shared" si="0"/>
        <v>20954</v>
      </c>
      <c r="G44" s="16">
        <f t="shared" si="1"/>
        <v>64.484745762711853</v>
      </c>
      <c r="H44" s="16">
        <f t="shared" si="2"/>
        <v>-36502.524999999994</v>
      </c>
      <c r="I44" s="16">
        <f t="shared" si="3"/>
        <v>51.035214982456068</v>
      </c>
      <c r="J44" s="16"/>
    </row>
    <row r="45" spans="1:10" x14ac:dyDescent="0.25">
      <c r="A45" t="s">
        <v>37</v>
      </c>
      <c r="B45" s="19">
        <v>12460</v>
      </c>
      <c r="C45" s="16">
        <v>20000</v>
      </c>
      <c r="D45" s="16">
        <v>20000</v>
      </c>
      <c r="E45" s="16">
        <v>14263.04</v>
      </c>
      <c r="F45" s="16">
        <f t="shared" si="0"/>
        <v>5736.9599999999991</v>
      </c>
      <c r="G45" s="16">
        <f t="shared" si="1"/>
        <v>71.315200000000004</v>
      </c>
      <c r="H45" s="16">
        <f t="shared" si="2"/>
        <v>1803.0400000000009</v>
      </c>
      <c r="I45" s="16">
        <f t="shared" si="3"/>
        <v>114.47062600321027</v>
      </c>
      <c r="J45" s="16"/>
    </row>
    <row r="46" spans="1:10" x14ac:dyDescent="0.25">
      <c r="A46" t="s">
        <v>38</v>
      </c>
      <c r="B46" s="19">
        <v>225657.91222</v>
      </c>
      <c r="C46" s="16">
        <v>203600</v>
      </c>
      <c r="D46" s="16">
        <v>203600</v>
      </c>
      <c r="E46" s="16">
        <v>667168.34001000004</v>
      </c>
      <c r="F46" s="16">
        <f t="shared" si="0"/>
        <v>-463568.34001000004</v>
      </c>
      <c r="G46" s="16">
        <f t="shared" si="1"/>
        <v>327.68582515225938</v>
      </c>
      <c r="H46" s="16">
        <f t="shared" si="2"/>
        <v>441510.42779000005</v>
      </c>
      <c r="I46" s="16">
        <f t="shared" si="3"/>
        <v>295.65475167542968</v>
      </c>
      <c r="J46" s="16"/>
    </row>
    <row r="47" spans="1:10" x14ac:dyDescent="0.25">
      <c r="A47" t="s">
        <v>39</v>
      </c>
      <c r="B47" s="19">
        <v>86473.888999999996</v>
      </c>
      <c r="C47" s="16">
        <v>132300</v>
      </c>
      <c r="D47" s="16">
        <v>132300</v>
      </c>
      <c r="E47" s="16">
        <v>396437.7046</v>
      </c>
      <c r="F47" s="16">
        <f t="shared" si="0"/>
        <v>-264137.7046</v>
      </c>
      <c r="G47" s="16">
        <f t="shared" si="1"/>
        <v>299.65057037037036</v>
      </c>
      <c r="H47" s="16">
        <f t="shared" si="2"/>
        <v>309963.81559999997</v>
      </c>
      <c r="I47" s="16">
        <f t="shared" si="3"/>
        <v>458.44787274456917</v>
      </c>
      <c r="J47" s="16"/>
    </row>
    <row r="48" spans="1:10" x14ac:dyDescent="0.25">
      <c r="A48" t="s">
        <v>40</v>
      </c>
      <c r="B48" s="19">
        <v>86473.888999999996</v>
      </c>
      <c r="C48" s="16">
        <v>132300</v>
      </c>
      <c r="D48" s="16">
        <v>132300</v>
      </c>
      <c r="E48" s="16">
        <v>396437.7046</v>
      </c>
      <c r="F48" s="16">
        <f t="shared" si="0"/>
        <v>-264137.7046</v>
      </c>
      <c r="G48" s="16">
        <f t="shared" si="1"/>
        <v>299.65057037037036</v>
      </c>
      <c r="H48" s="16">
        <f t="shared" si="2"/>
        <v>309963.81559999997</v>
      </c>
      <c r="I48" s="16">
        <f t="shared" si="3"/>
        <v>458.44787274456917</v>
      </c>
      <c r="J48" s="16"/>
    </row>
    <row r="49" spans="1:10" x14ac:dyDescent="0.25">
      <c r="A49" s="4" t="s">
        <v>41</v>
      </c>
      <c r="B49" s="19">
        <v>312860.70799999998</v>
      </c>
      <c r="C49" s="16">
        <v>0</v>
      </c>
      <c r="D49" s="16">
        <v>0</v>
      </c>
      <c r="E49" s="16">
        <v>0</v>
      </c>
      <c r="F49" s="16">
        <f t="shared" si="0"/>
        <v>0</v>
      </c>
      <c r="G49" s="16">
        <v>0</v>
      </c>
      <c r="H49" s="16">
        <f t="shared" si="2"/>
        <v>-312860.70799999998</v>
      </c>
      <c r="I49" s="16">
        <f t="shared" si="3"/>
        <v>0</v>
      </c>
      <c r="J49" s="16"/>
    </row>
    <row r="50" spans="1:10" x14ac:dyDescent="0.25">
      <c r="A50" s="4" t="s">
        <v>42</v>
      </c>
      <c r="B50" s="19">
        <v>312860.70799999998</v>
      </c>
      <c r="C50" s="16">
        <v>0</v>
      </c>
      <c r="D50" s="16">
        <v>0</v>
      </c>
      <c r="E50" s="16">
        <v>0</v>
      </c>
      <c r="F50" s="16">
        <f t="shared" si="0"/>
        <v>0</v>
      </c>
      <c r="G50" s="16">
        <v>0</v>
      </c>
      <c r="H50" s="16">
        <f t="shared" si="2"/>
        <v>-312860.70799999998</v>
      </c>
      <c r="I50" s="16">
        <f t="shared" si="3"/>
        <v>0</v>
      </c>
      <c r="J50" s="17"/>
    </row>
    <row r="51" spans="1:10" x14ac:dyDescent="0.25">
      <c r="A51" t="s">
        <v>43</v>
      </c>
      <c r="B51" s="19">
        <v>42517983.898000002</v>
      </c>
      <c r="C51" s="16">
        <v>11817790.9</v>
      </c>
      <c r="D51" s="16">
        <v>11817790.9</v>
      </c>
      <c r="E51" s="16">
        <v>11183736.476200001</v>
      </c>
      <c r="F51" s="16">
        <f t="shared" si="0"/>
        <v>634054.42379999906</v>
      </c>
      <c r="G51" s="16">
        <f t="shared" si="1"/>
        <v>94.634746636107778</v>
      </c>
      <c r="H51" s="16">
        <f t="shared" si="2"/>
        <v>-31334247.421800002</v>
      </c>
      <c r="I51" s="16">
        <f t="shared" si="3"/>
        <v>26.303543702894324</v>
      </c>
      <c r="J51" s="17"/>
    </row>
    <row r="52" spans="1:10" s="43" customFormat="1" x14ac:dyDescent="0.25">
      <c r="A52" s="43" t="s">
        <v>174</v>
      </c>
      <c r="B52" s="19">
        <v>34706651.700000003</v>
      </c>
      <c r="C52" s="16"/>
      <c r="D52" s="16"/>
      <c r="E52" s="16"/>
      <c r="F52" s="16">
        <f t="shared" si="0"/>
        <v>0</v>
      </c>
      <c r="G52" s="16">
        <v>0</v>
      </c>
      <c r="H52" s="16">
        <f t="shared" si="2"/>
        <v>-34706651.700000003</v>
      </c>
      <c r="I52" s="16">
        <f t="shared" si="3"/>
        <v>0</v>
      </c>
      <c r="J52" s="17"/>
    </row>
    <row r="53" spans="1:10" x14ac:dyDescent="0.25">
      <c r="A53" t="s">
        <v>44</v>
      </c>
      <c r="B53" s="19">
        <v>4244219.9979999997</v>
      </c>
      <c r="C53" s="16">
        <v>6066571</v>
      </c>
      <c r="D53" s="16">
        <v>6066571</v>
      </c>
      <c r="E53" s="16">
        <v>6056403.1220500004</v>
      </c>
      <c r="F53" s="16">
        <f t="shared" si="0"/>
        <v>10167.877949999645</v>
      </c>
      <c r="G53" s="16">
        <f t="shared" si="1"/>
        <v>99.832394973206448</v>
      </c>
      <c r="H53" s="16">
        <f t="shared" si="2"/>
        <v>1812183.1240500007</v>
      </c>
      <c r="I53" s="16">
        <f t="shared" si="3"/>
        <v>142.6976717725272</v>
      </c>
      <c r="J53" s="16"/>
    </row>
    <row r="54" spans="1:10" x14ac:dyDescent="0.25">
      <c r="A54" t="s">
        <v>45</v>
      </c>
      <c r="B54" s="19">
        <v>3567112.2</v>
      </c>
      <c r="C54" s="16">
        <v>5751219.9000000004</v>
      </c>
      <c r="D54" s="16">
        <v>5751219.9000000004</v>
      </c>
      <c r="E54" s="16">
        <v>5127333.35415</v>
      </c>
      <c r="F54" s="16">
        <f t="shared" si="0"/>
        <v>623886.54585000034</v>
      </c>
      <c r="G54" s="16">
        <f t="shared" si="1"/>
        <v>89.152100655201863</v>
      </c>
      <c r="H54" s="16">
        <f t="shared" si="2"/>
        <v>1560221.1541499998</v>
      </c>
      <c r="I54" s="16">
        <f t="shared" si="3"/>
        <v>143.73905463781037</v>
      </c>
      <c r="J54" s="16"/>
    </row>
    <row r="55" spans="1:10" x14ac:dyDescent="0.25">
      <c r="B55" s="18"/>
      <c r="C55" s="16"/>
      <c r="D55" s="16"/>
      <c r="E55" s="16"/>
      <c r="F55" s="16"/>
      <c r="G55" s="19"/>
      <c r="H55" s="16"/>
      <c r="I55" s="16"/>
    </row>
    <row r="56" spans="1:10" x14ac:dyDescent="0.25">
      <c r="B56" s="19"/>
      <c r="C56" s="16"/>
      <c r="D56" s="16"/>
      <c r="E56" s="16"/>
      <c r="F56" s="16"/>
      <c r="G56" s="16"/>
      <c r="H56" s="16"/>
      <c r="I56" s="16"/>
    </row>
    <row r="59" spans="1:10" x14ac:dyDescent="0.25">
      <c r="B59" s="18" t="s">
        <v>63</v>
      </c>
      <c r="C59" s="16"/>
      <c r="D59" s="16"/>
      <c r="E59" s="16"/>
      <c r="F59" s="16"/>
      <c r="G59" s="19" t="s">
        <v>64</v>
      </c>
      <c r="H59" s="16"/>
      <c r="I59" s="16"/>
    </row>
    <row r="60" spans="1:10" x14ac:dyDescent="0.25">
      <c r="B60" s="19"/>
      <c r="C60" s="16"/>
      <c r="D60" s="16"/>
      <c r="E60" s="16"/>
      <c r="F60" s="16"/>
      <c r="G60" s="16"/>
      <c r="H60" s="16"/>
      <c r="I60" s="16"/>
    </row>
    <row r="61" spans="1:10" x14ac:dyDescent="0.25">
      <c r="B61" t="s">
        <v>65</v>
      </c>
      <c r="G61" t="s">
        <v>66</v>
      </c>
    </row>
    <row r="63" spans="1:10" x14ac:dyDescent="0.25">
      <c r="B63" s="16"/>
      <c r="C63" s="16"/>
      <c r="D63" s="16"/>
      <c r="E63" s="16"/>
      <c r="F63" s="16"/>
      <c r="G63" s="16"/>
      <c r="H63" s="16"/>
      <c r="I63" s="17"/>
    </row>
    <row r="64" spans="1:10" x14ac:dyDescent="0.25">
      <c r="B64" s="16"/>
      <c r="C64" s="16"/>
      <c r="D64" s="16"/>
      <c r="E64" s="16"/>
      <c r="F64" s="16"/>
      <c r="G64" s="16"/>
      <c r="H64" s="16"/>
      <c r="I64" s="17"/>
    </row>
    <row r="65" spans="1:11" x14ac:dyDescent="0.25">
      <c r="B65" s="16"/>
      <c r="C65" s="16"/>
      <c r="D65" s="16"/>
      <c r="E65" s="16"/>
      <c r="F65" s="16"/>
      <c r="G65" s="16"/>
      <c r="H65" s="16"/>
      <c r="I65" s="17"/>
    </row>
    <row r="66" spans="1:11" s="4" customFormat="1" ht="15" customHeight="1" x14ac:dyDescent="0.25">
      <c r="A66" s="3" t="s">
        <v>67</v>
      </c>
      <c r="B66" s="3"/>
      <c r="C66" s="3"/>
      <c r="D66" s="3"/>
      <c r="E66" s="3"/>
      <c r="F66" s="3"/>
      <c r="G66" s="3"/>
      <c r="H66" s="3"/>
      <c r="I66" s="3"/>
    </row>
    <row r="67" spans="1:11" s="4" customFormat="1" x14ac:dyDescent="0.25"/>
    <row r="68" spans="1:11" s="4" customFormat="1" x14ac:dyDescent="0.25">
      <c r="A68" s="5"/>
      <c r="B68" s="5"/>
      <c r="C68" s="5"/>
      <c r="D68" s="5"/>
      <c r="E68" s="5"/>
      <c r="F68" s="5"/>
      <c r="H68" s="5"/>
    </row>
    <row r="69" spans="1:11" s="4" customFormat="1" x14ac:dyDescent="0.25">
      <c r="A69" t="s">
        <v>61</v>
      </c>
      <c r="F69" s="6"/>
      <c r="G69" s="6"/>
      <c r="H69" s="6"/>
      <c r="I69" s="6" t="s">
        <v>46</v>
      </c>
    </row>
    <row r="70" spans="1:11" s="4" customFormat="1" ht="54.75" customHeight="1" x14ac:dyDescent="0.25">
      <c r="A70" s="7" t="s">
        <v>47</v>
      </c>
      <c r="B70" s="7" t="s">
        <v>48</v>
      </c>
      <c r="C70" s="8" t="s">
        <v>49</v>
      </c>
      <c r="D70" s="9"/>
      <c r="E70" s="7" t="s">
        <v>50</v>
      </c>
      <c r="F70" s="10" t="s">
        <v>51</v>
      </c>
      <c r="G70" s="11"/>
      <c r="H70" s="10" t="s">
        <v>52</v>
      </c>
      <c r="I70" s="11"/>
    </row>
    <row r="71" spans="1:11" s="4" customFormat="1" ht="45" x14ac:dyDescent="0.25">
      <c r="A71" s="12"/>
      <c r="B71" s="12"/>
      <c r="C71" s="13" t="s">
        <v>53</v>
      </c>
      <c r="D71" s="13" t="s">
        <v>54</v>
      </c>
      <c r="E71" s="12"/>
      <c r="F71" s="14" t="s">
        <v>55</v>
      </c>
      <c r="G71" s="14" t="s">
        <v>56</v>
      </c>
      <c r="H71" s="14" t="s">
        <v>55</v>
      </c>
      <c r="I71" s="14" t="s">
        <v>56</v>
      </c>
    </row>
    <row r="72" spans="1:11" x14ac:dyDescent="0.25">
      <c r="A72" s="13">
        <v>1</v>
      </c>
      <c r="B72" s="13">
        <v>2</v>
      </c>
      <c r="C72" s="13">
        <v>3</v>
      </c>
      <c r="D72" s="13">
        <v>4</v>
      </c>
      <c r="E72" s="13">
        <v>5</v>
      </c>
      <c r="F72" s="13" t="s">
        <v>57</v>
      </c>
      <c r="G72" s="13" t="s">
        <v>58</v>
      </c>
      <c r="H72" s="13" t="s">
        <v>59</v>
      </c>
      <c r="I72" s="13" t="s">
        <v>60</v>
      </c>
    </row>
    <row r="73" spans="1:11" x14ac:dyDescent="0.25">
      <c r="A73" s="1" t="s">
        <v>0</v>
      </c>
      <c r="B73" s="15">
        <v>33396395.74994</v>
      </c>
      <c r="C73" s="15">
        <v>27516759.199999999</v>
      </c>
      <c r="D73" s="15">
        <v>27516759.199999999</v>
      </c>
      <c r="E73" s="15">
        <v>30386882.514009997</v>
      </c>
      <c r="F73" s="15">
        <f t="shared" ref="F73:F108" si="4">+D73+-E73</f>
        <v>-2870123.314009998</v>
      </c>
      <c r="G73" s="15">
        <f t="shared" ref="G73:G108" si="5">+E73/D73*100</f>
        <v>110.43045546588203</v>
      </c>
      <c r="H73" s="15">
        <f t="shared" ref="H73:H108" si="6">+E73-B73</f>
        <v>-3009513.2359300032</v>
      </c>
      <c r="I73" s="15">
        <f t="shared" ref="I73:I108" si="7">+E73/B73*100</f>
        <v>90.988508884419332</v>
      </c>
      <c r="K73" s="35">
        <f>+D8-D73</f>
        <v>18186635.099999998</v>
      </c>
    </row>
    <row r="74" spans="1:11" x14ac:dyDescent="0.25">
      <c r="A74" t="s">
        <v>1</v>
      </c>
      <c r="B74" s="19">
        <v>25137990.03198</v>
      </c>
      <c r="C74" s="19">
        <v>17295247</v>
      </c>
      <c r="D74" s="19">
        <v>17295247</v>
      </c>
      <c r="E74" s="19">
        <v>20521622.873549998</v>
      </c>
      <c r="F74" s="16">
        <f t="shared" si="4"/>
        <v>-3226375.8735499978</v>
      </c>
      <c r="G74" s="16">
        <f t="shared" si="5"/>
        <v>118.65469671262861</v>
      </c>
      <c r="H74" s="16">
        <f t="shared" si="6"/>
        <v>-4616367.1584300026</v>
      </c>
      <c r="I74" s="16">
        <f t="shared" si="7"/>
        <v>81.635893909747111</v>
      </c>
      <c r="K74" s="35">
        <f>+E8-E73</f>
        <v>18216179.927200004</v>
      </c>
    </row>
    <row r="75" spans="1:11" x14ac:dyDescent="0.25">
      <c r="A75" t="s">
        <v>2</v>
      </c>
      <c r="B75" s="19">
        <v>5120559.9972600006</v>
      </c>
      <c r="C75" s="19">
        <v>140000</v>
      </c>
      <c r="D75" s="19">
        <v>140000</v>
      </c>
      <c r="E75" s="19">
        <v>534050.61736000003</v>
      </c>
      <c r="F75" s="16">
        <f t="shared" si="4"/>
        <v>-394050.61736000003</v>
      </c>
      <c r="G75" s="16">
        <f t="shared" si="5"/>
        <v>381.46472668571431</v>
      </c>
      <c r="H75" s="16">
        <f t="shared" si="6"/>
        <v>-4586509.379900001</v>
      </c>
      <c r="I75" s="16">
        <f t="shared" si="7"/>
        <v>10.429535395460052</v>
      </c>
    </row>
    <row r="76" spans="1:11" x14ac:dyDescent="0.25">
      <c r="A76" t="s">
        <v>3</v>
      </c>
      <c r="B76" s="19">
        <v>5537201.6350500006</v>
      </c>
      <c r="C76" s="19">
        <v>0</v>
      </c>
      <c r="D76" s="19">
        <v>0</v>
      </c>
      <c r="E76" s="19">
        <v>443345.88777999999</v>
      </c>
      <c r="F76" s="16">
        <f t="shared" si="4"/>
        <v>-443345.88777999999</v>
      </c>
      <c r="G76" s="16">
        <v>0</v>
      </c>
      <c r="H76" s="16">
        <f t="shared" si="6"/>
        <v>-5093855.7472700011</v>
      </c>
      <c r="I76" s="16">
        <f t="shared" si="7"/>
        <v>8.0066776866794847</v>
      </c>
      <c r="K76" s="35">
        <f>+K74/K73*100</f>
        <v>100.16245351071022</v>
      </c>
    </row>
    <row r="77" spans="1:11" x14ac:dyDescent="0.25">
      <c r="A77" t="s">
        <v>4</v>
      </c>
      <c r="B77" s="19">
        <v>5537201.6350500006</v>
      </c>
      <c r="C77" s="19">
        <v>0</v>
      </c>
      <c r="D77" s="19">
        <v>0</v>
      </c>
      <c r="E77" s="19">
        <v>443345.88777999999</v>
      </c>
      <c r="F77" s="16">
        <f t="shared" si="4"/>
        <v>-443345.88777999999</v>
      </c>
      <c r="G77" s="16">
        <v>0</v>
      </c>
      <c r="H77" s="16">
        <f t="shared" si="6"/>
        <v>-5093855.7472700011</v>
      </c>
      <c r="I77" s="16">
        <f t="shared" si="7"/>
        <v>8.0066776866794847</v>
      </c>
    </row>
    <row r="78" spans="1:11" x14ac:dyDescent="0.25">
      <c r="A78" t="s">
        <v>8</v>
      </c>
      <c r="B78" s="19">
        <v>-416641.63779000001</v>
      </c>
      <c r="C78" s="19">
        <v>-600000</v>
      </c>
      <c r="D78" s="19">
        <v>-600000</v>
      </c>
      <c r="E78" s="19">
        <v>-471230.93505999999</v>
      </c>
      <c r="F78" s="16">
        <f t="shared" si="4"/>
        <v>-128769.06494000001</v>
      </c>
      <c r="G78" s="16">
        <f t="shared" si="5"/>
        <v>78.538489176666658</v>
      </c>
      <c r="H78" s="16">
        <f t="shared" si="6"/>
        <v>-54589.297269999981</v>
      </c>
      <c r="I78" s="16">
        <f t="shared" si="7"/>
        <v>113.1022183859393</v>
      </c>
    </row>
    <row r="79" spans="1:11" x14ac:dyDescent="0.25">
      <c r="A79" t="s">
        <v>9</v>
      </c>
      <c r="B79" s="19">
        <v>0</v>
      </c>
      <c r="C79" s="19">
        <v>740000</v>
      </c>
      <c r="D79" s="19">
        <v>740000</v>
      </c>
      <c r="E79" s="19">
        <v>561935.66463999997</v>
      </c>
      <c r="F79" s="16">
        <f t="shared" si="4"/>
        <v>178064.33536000003</v>
      </c>
      <c r="G79" s="16">
        <f t="shared" si="5"/>
        <v>75.93725197837837</v>
      </c>
      <c r="H79" s="16">
        <f t="shared" si="6"/>
        <v>561935.66463999997</v>
      </c>
      <c r="I79" s="16" t="e">
        <f t="shared" si="7"/>
        <v>#DIV/0!</v>
      </c>
    </row>
    <row r="80" spans="1:11" x14ac:dyDescent="0.25">
      <c r="A80" t="s">
        <v>10</v>
      </c>
      <c r="B80" s="19">
        <v>0</v>
      </c>
      <c r="C80" s="19">
        <v>740000</v>
      </c>
      <c r="D80" s="19">
        <v>740000</v>
      </c>
      <c r="E80" s="19">
        <v>561935.66463999997</v>
      </c>
      <c r="F80" s="16">
        <f t="shared" si="4"/>
        <v>178064.33536000003</v>
      </c>
      <c r="G80" s="16">
        <f t="shared" si="5"/>
        <v>75.93725197837837</v>
      </c>
      <c r="H80" s="16">
        <f t="shared" si="6"/>
        <v>561935.66463999997</v>
      </c>
      <c r="I80" s="16" t="e">
        <f t="shared" si="7"/>
        <v>#DIV/0!</v>
      </c>
    </row>
    <row r="81" spans="1:9" x14ac:dyDescent="0.25">
      <c r="A81" t="s">
        <v>11</v>
      </c>
      <c r="B81" s="19">
        <v>1618384.6995099999</v>
      </c>
      <c r="C81" s="19">
        <v>400000</v>
      </c>
      <c r="D81" s="19">
        <v>400000</v>
      </c>
      <c r="E81" s="19">
        <v>721147.42050999997</v>
      </c>
      <c r="F81" s="16">
        <f t="shared" si="4"/>
        <v>-321147.42050999997</v>
      </c>
      <c r="G81" s="16">
        <f t="shared" si="5"/>
        <v>180.28685512749999</v>
      </c>
      <c r="H81" s="16">
        <f t="shared" si="6"/>
        <v>-897237.27899999998</v>
      </c>
      <c r="I81" s="16">
        <f t="shared" si="7"/>
        <v>44.559703309623636</v>
      </c>
    </row>
    <row r="82" spans="1:9" x14ac:dyDescent="0.25">
      <c r="A82" t="s">
        <v>12</v>
      </c>
      <c r="B82" s="19">
        <v>1173543.0707400001</v>
      </c>
      <c r="C82" s="19">
        <v>0</v>
      </c>
      <c r="D82" s="19">
        <v>0</v>
      </c>
      <c r="E82" s="19">
        <v>236019.84730000002</v>
      </c>
      <c r="F82" s="16">
        <f t="shared" si="4"/>
        <v>-236019.84730000002</v>
      </c>
      <c r="G82" s="16">
        <v>0</v>
      </c>
      <c r="H82" s="16">
        <f t="shared" si="6"/>
        <v>-937523.22344000009</v>
      </c>
      <c r="I82" s="16">
        <f t="shared" si="7"/>
        <v>20.111732852819213</v>
      </c>
    </row>
    <row r="83" spans="1:9" x14ac:dyDescent="0.25">
      <c r="A83" t="s">
        <v>14</v>
      </c>
      <c r="B83" s="19">
        <v>444841.62876999995</v>
      </c>
      <c r="C83" s="19">
        <v>400000</v>
      </c>
      <c r="D83" s="19">
        <v>400000</v>
      </c>
      <c r="E83" s="19">
        <v>485127.57321</v>
      </c>
      <c r="F83" s="16">
        <f t="shared" si="4"/>
        <v>-85127.573210000002</v>
      </c>
      <c r="G83" s="16">
        <f t="shared" si="5"/>
        <v>121.28189330250001</v>
      </c>
      <c r="H83" s="16">
        <f t="shared" si="6"/>
        <v>40285.94444000005</v>
      </c>
      <c r="I83" s="16">
        <f t="shared" si="7"/>
        <v>109.05624425290227</v>
      </c>
    </row>
    <row r="84" spans="1:9" x14ac:dyDescent="0.25">
      <c r="A84" t="s">
        <v>16</v>
      </c>
      <c r="B84" s="19">
        <v>18399045.335209999</v>
      </c>
      <c r="C84" s="19">
        <v>16755247</v>
      </c>
      <c r="D84" s="19">
        <v>16755247</v>
      </c>
      <c r="E84" s="19">
        <v>19266424.83568</v>
      </c>
      <c r="F84" s="16">
        <f t="shared" si="4"/>
        <v>-2511177.8356800005</v>
      </c>
      <c r="G84" s="16">
        <f t="shared" si="5"/>
        <v>114.98741161905879</v>
      </c>
      <c r="H84" s="16">
        <f t="shared" si="6"/>
        <v>867379.50047000125</v>
      </c>
      <c r="I84" s="16">
        <f t="shared" si="7"/>
        <v>104.71426361893957</v>
      </c>
    </row>
    <row r="85" spans="1:9" x14ac:dyDescent="0.25">
      <c r="A85" t="s">
        <v>17</v>
      </c>
      <c r="B85" s="19">
        <v>17141.013870000002</v>
      </c>
      <c r="C85" s="19">
        <v>30000</v>
      </c>
      <c r="D85" s="19">
        <v>30000</v>
      </c>
      <c r="E85" s="19">
        <v>19321.379120000001</v>
      </c>
      <c r="F85" s="16">
        <f t="shared" si="4"/>
        <v>10678.620879999999</v>
      </c>
      <c r="G85" s="16">
        <f t="shared" si="5"/>
        <v>64.404597066666668</v>
      </c>
      <c r="H85" s="16">
        <f t="shared" si="6"/>
        <v>2180.3652499999989</v>
      </c>
      <c r="I85" s="16">
        <f t="shared" si="7"/>
        <v>112.72016501787007</v>
      </c>
    </row>
    <row r="86" spans="1:9" x14ac:dyDescent="0.25">
      <c r="A86" t="s">
        <v>18</v>
      </c>
      <c r="B86" s="19">
        <v>17141.013870000002</v>
      </c>
      <c r="C86" s="19">
        <v>30000</v>
      </c>
      <c r="D86" s="19">
        <v>30000</v>
      </c>
      <c r="E86" s="19">
        <v>19321.379120000001</v>
      </c>
      <c r="F86" s="16">
        <f t="shared" si="4"/>
        <v>10678.620879999999</v>
      </c>
      <c r="G86" s="16">
        <f t="shared" si="5"/>
        <v>64.404597066666668</v>
      </c>
      <c r="H86" s="16">
        <f t="shared" si="6"/>
        <v>2180.3652499999989</v>
      </c>
      <c r="I86" s="16">
        <f t="shared" si="7"/>
        <v>112.72016501787007</v>
      </c>
    </row>
    <row r="87" spans="1:9" x14ac:dyDescent="0.25">
      <c r="A87" t="s">
        <v>22</v>
      </c>
      <c r="B87" s="19">
        <v>797560.24184999999</v>
      </c>
      <c r="C87" s="19">
        <v>420000</v>
      </c>
      <c r="D87" s="19">
        <v>420000</v>
      </c>
      <c r="E87" s="19">
        <v>845525.04749999999</v>
      </c>
      <c r="F87" s="16">
        <f t="shared" si="4"/>
        <v>-425525.04749999999</v>
      </c>
      <c r="G87" s="16">
        <f t="shared" si="5"/>
        <v>201.31548750000002</v>
      </c>
      <c r="H87" s="16">
        <f t="shared" si="6"/>
        <v>47964.805649999995</v>
      </c>
      <c r="I87" s="16">
        <f t="shared" si="7"/>
        <v>106.01394140945919</v>
      </c>
    </row>
    <row r="88" spans="1:9" x14ac:dyDescent="0.25">
      <c r="A88" t="s">
        <v>23</v>
      </c>
      <c r="B88" s="19">
        <v>527643.80538999999</v>
      </c>
      <c r="C88" s="19">
        <v>0</v>
      </c>
      <c r="D88" s="19">
        <v>0</v>
      </c>
      <c r="E88" s="19">
        <v>86423.061499999996</v>
      </c>
      <c r="F88" s="16">
        <f t="shared" si="4"/>
        <v>-86423.061499999996</v>
      </c>
      <c r="G88" s="16">
        <v>0</v>
      </c>
      <c r="H88" s="16">
        <f t="shared" si="6"/>
        <v>-441220.74388999998</v>
      </c>
      <c r="I88" s="16">
        <f t="shared" si="7"/>
        <v>16.379053561734072</v>
      </c>
    </row>
    <row r="89" spans="1:9" x14ac:dyDescent="0.25">
      <c r="A89" t="s">
        <v>24</v>
      </c>
      <c r="B89" s="19">
        <v>269916.43646</v>
      </c>
      <c r="C89" s="19">
        <v>420000</v>
      </c>
      <c r="D89" s="19">
        <v>420000</v>
      </c>
      <c r="E89" s="19">
        <v>759101.98600000003</v>
      </c>
      <c r="F89" s="16">
        <f t="shared" si="4"/>
        <v>-339101.98600000003</v>
      </c>
      <c r="G89" s="16">
        <f t="shared" si="5"/>
        <v>180.73856809523809</v>
      </c>
      <c r="H89" s="16">
        <f t="shared" si="6"/>
        <v>489185.54954000004</v>
      </c>
      <c r="I89" s="16">
        <f t="shared" si="7"/>
        <v>281.23592470164164</v>
      </c>
    </row>
    <row r="90" spans="1:9" x14ac:dyDescent="0.25">
      <c r="A90" t="s">
        <v>25</v>
      </c>
      <c r="B90" s="19">
        <v>17469339.50234</v>
      </c>
      <c r="C90" s="19">
        <v>16220247</v>
      </c>
      <c r="D90" s="19">
        <v>16220247</v>
      </c>
      <c r="E90" s="19">
        <v>18274588.930779997</v>
      </c>
      <c r="F90" s="16">
        <f t="shared" si="4"/>
        <v>-2054341.9307799973</v>
      </c>
      <c r="G90" s="16">
        <f t="shared" si="5"/>
        <v>112.66529375773375</v>
      </c>
      <c r="H90" s="16">
        <f t="shared" si="6"/>
        <v>805249.42843999714</v>
      </c>
      <c r="I90" s="16">
        <f t="shared" si="7"/>
        <v>104.60950128270238</v>
      </c>
    </row>
    <row r="91" spans="1:9" x14ac:dyDescent="0.25">
      <c r="A91" t="s">
        <v>28</v>
      </c>
      <c r="B91" s="19">
        <v>17469339.50234</v>
      </c>
      <c r="C91" s="19">
        <v>16220247</v>
      </c>
      <c r="D91" s="19">
        <v>16220247</v>
      </c>
      <c r="E91" s="19">
        <v>18274588.930779997</v>
      </c>
      <c r="F91" s="16">
        <f t="shared" si="4"/>
        <v>-2054341.9307799973</v>
      </c>
      <c r="G91" s="16">
        <f t="shared" si="5"/>
        <v>112.66529375773375</v>
      </c>
      <c r="H91" s="16">
        <f t="shared" si="6"/>
        <v>805249.42843999714</v>
      </c>
      <c r="I91" s="16">
        <f t="shared" si="7"/>
        <v>104.60950128270238</v>
      </c>
    </row>
    <row r="92" spans="1:9" x14ac:dyDescent="0.25">
      <c r="A92" t="s">
        <v>30</v>
      </c>
      <c r="B92" s="19">
        <v>115004.57715000001</v>
      </c>
      <c r="C92" s="19">
        <v>85000</v>
      </c>
      <c r="D92" s="19">
        <v>85000</v>
      </c>
      <c r="E92" s="19">
        <v>126989.47828</v>
      </c>
      <c r="F92" s="16">
        <f t="shared" si="4"/>
        <v>-41989.478279999996</v>
      </c>
      <c r="G92" s="16">
        <f t="shared" si="5"/>
        <v>149.39938621176469</v>
      </c>
      <c r="H92" s="16">
        <f t="shared" si="6"/>
        <v>11984.901129999984</v>
      </c>
      <c r="I92" s="16">
        <f t="shared" si="7"/>
        <v>110.42123837764137</v>
      </c>
    </row>
    <row r="93" spans="1:9" x14ac:dyDescent="0.25">
      <c r="A93" t="s">
        <v>31</v>
      </c>
      <c r="B93" s="19">
        <v>115004.57715000001</v>
      </c>
      <c r="C93" s="19">
        <v>85000</v>
      </c>
      <c r="D93" s="19">
        <v>85000</v>
      </c>
      <c r="E93" s="19">
        <v>126989.47828</v>
      </c>
      <c r="F93" s="16">
        <f t="shared" si="4"/>
        <v>-41989.478279999996</v>
      </c>
      <c r="G93" s="16">
        <f t="shared" si="5"/>
        <v>149.39938621176469</v>
      </c>
      <c r="H93" s="16">
        <f t="shared" si="6"/>
        <v>11984.901129999984</v>
      </c>
      <c r="I93" s="16">
        <f t="shared" si="7"/>
        <v>110.42123837764137</v>
      </c>
    </row>
    <row r="94" spans="1:9" x14ac:dyDescent="0.25">
      <c r="A94" t="s">
        <v>32</v>
      </c>
      <c r="B94" s="19">
        <v>8258405.71796</v>
      </c>
      <c r="C94" s="19">
        <v>10221512.199999999</v>
      </c>
      <c r="D94" s="19">
        <v>10221512.199999999</v>
      </c>
      <c r="E94" s="19">
        <v>9865259.6404599994</v>
      </c>
      <c r="F94" s="16">
        <f t="shared" si="4"/>
        <v>356252.55953999981</v>
      </c>
      <c r="G94" s="16">
        <f t="shared" si="5"/>
        <v>96.514678527312242</v>
      </c>
      <c r="H94" s="16">
        <f t="shared" si="6"/>
        <v>1606853.9224999994</v>
      </c>
      <c r="I94" s="16">
        <f t="shared" si="7"/>
        <v>119.4571927969764</v>
      </c>
    </row>
    <row r="95" spans="1:9" x14ac:dyDescent="0.25">
      <c r="A95" t="s">
        <v>33</v>
      </c>
      <c r="B95" s="19">
        <v>804881.15396000003</v>
      </c>
      <c r="C95" s="19">
        <v>851478</v>
      </c>
      <c r="D95" s="19">
        <v>851478</v>
      </c>
      <c r="E95" s="19">
        <v>1064842.6752599999</v>
      </c>
      <c r="F95" s="16">
        <f t="shared" si="4"/>
        <v>-213364.67525999993</v>
      </c>
      <c r="G95" s="16">
        <f t="shared" si="5"/>
        <v>125.05815479202045</v>
      </c>
      <c r="H95" s="16">
        <f t="shared" si="6"/>
        <v>259961.52129999991</v>
      </c>
      <c r="I95" s="16">
        <f t="shared" si="7"/>
        <v>132.29812501149942</v>
      </c>
    </row>
    <row r="96" spans="1:9" x14ac:dyDescent="0.25">
      <c r="A96" t="s">
        <v>34</v>
      </c>
      <c r="B96" s="19">
        <v>409610.18413999997</v>
      </c>
      <c r="C96" s="19">
        <v>302512</v>
      </c>
      <c r="D96" s="19">
        <v>302512</v>
      </c>
      <c r="E96" s="19">
        <v>238885.80124999999</v>
      </c>
      <c r="F96" s="16">
        <f t="shared" si="4"/>
        <v>63626.19875000001</v>
      </c>
      <c r="G96" s="16">
        <f t="shared" si="5"/>
        <v>78.967380219627643</v>
      </c>
      <c r="H96" s="16">
        <f t="shared" si="6"/>
        <v>-170724.38288999998</v>
      </c>
      <c r="I96" s="16">
        <f t="shared" si="7"/>
        <v>58.320278767373523</v>
      </c>
    </row>
    <row r="97" spans="1:9" x14ac:dyDescent="0.25">
      <c r="A97" t="s">
        <v>35</v>
      </c>
      <c r="B97" s="19">
        <v>141090.83559999999</v>
      </c>
      <c r="C97" s="19">
        <v>334966</v>
      </c>
      <c r="D97" s="19">
        <v>334966</v>
      </c>
      <c r="E97" s="19">
        <v>151743.42000000001</v>
      </c>
      <c r="F97" s="16">
        <f t="shared" si="4"/>
        <v>183222.58</v>
      </c>
      <c r="G97" s="16">
        <f t="shared" si="5"/>
        <v>45.301141011326528</v>
      </c>
      <c r="H97" s="16">
        <f t="shared" si="6"/>
        <v>10652.584400000022</v>
      </c>
      <c r="I97" s="16">
        <f t="shared" si="7"/>
        <v>107.55016040177171</v>
      </c>
    </row>
    <row r="98" spans="1:9" x14ac:dyDescent="0.25">
      <c r="A98" t="s">
        <v>36</v>
      </c>
      <c r="B98" s="19">
        <v>47844</v>
      </c>
      <c r="C98" s="19">
        <v>30000</v>
      </c>
      <c r="D98" s="19">
        <v>30000</v>
      </c>
      <c r="E98" s="19">
        <v>28030</v>
      </c>
      <c r="F98" s="16">
        <f t="shared" si="4"/>
        <v>1970</v>
      </c>
      <c r="G98" s="16">
        <f t="shared" si="5"/>
        <v>93.433333333333337</v>
      </c>
      <c r="H98" s="16">
        <f t="shared" si="6"/>
        <v>-19814</v>
      </c>
      <c r="I98" s="16">
        <f t="shared" si="7"/>
        <v>58.586238608811968</v>
      </c>
    </row>
    <row r="99" spans="1:9" x14ac:dyDescent="0.25">
      <c r="A99" t="s">
        <v>37</v>
      </c>
      <c r="B99" s="19">
        <v>0</v>
      </c>
      <c r="C99" s="19">
        <v>8000</v>
      </c>
      <c r="D99" s="19">
        <v>8000</v>
      </c>
      <c r="E99" s="19">
        <v>0</v>
      </c>
      <c r="F99" s="16">
        <f t="shared" si="4"/>
        <v>8000</v>
      </c>
      <c r="G99" s="16">
        <f t="shared" si="5"/>
        <v>0</v>
      </c>
      <c r="H99" s="16">
        <f t="shared" si="6"/>
        <v>0</v>
      </c>
      <c r="I99" s="16">
        <v>0</v>
      </c>
    </row>
    <row r="100" spans="1:9" x14ac:dyDescent="0.25">
      <c r="A100" t="s">
        <v>38</v>
      </c>
      <c r="B100" s="19">
        <v>206336.13422000001</v>
      </c>
      <c r="C100" s="19">
        <v>176000</v>
      </c>
      <c r="D100" s="19">
        <v>176000</v>
      </c>
      <c r="E100" s="19">
        <v>646183.45400999999</v>
      </c>
      <c r="F100" s="16">
        <f t="shared" si="4"/>
        <v>-470183.45400999999</v>
      </c>
      <c r="G100" s="16">
        <f t="shared" si="5"/>
        <v>367.14968977840908</v>
      </c>
      <c r="H100" s="16">
        <f t="shared" si="6"/>
        <v>439847.31978999998</v>
      </c>
      <c r="I100" s="16">
        <f t="shared" si="7"/>
        <v>313.17028229336961</v>
      </c>
    </row>
    <row r="101" spans="1:9" x14ac:dyDescent="0.25">
      <c r="A101" t="s">
        <v>39</v>
      </c>
      <c r="B101" s="19">
        <v>28227.366000000002</v>
      </c>
      <c r="C101" s="19">
        <v>30000</v>
      </c>
      <c r="D101" s="19">
        <v>30000</v>
      </c>
      <c r="E101" s="19">
        <v>94437.422999999995</v>
      </c>
      <c r="F101" s="16">
        <f t="shared" si="4"/>
        <v>-64437.422999999995</v>
      </c>
      <c r="G101" s="16">
        <f t="shared" si="5"/>
        <v>314.79140999999998</v>
      </c>
      <c r="H101" s="16">
        <f t="shared" si="6"/>
        <v>66210.057000000001</v>
      </c>
      <c r="I101" s="16">
        <f t="shared" si="7"/>
        <v>334.55981333858779</v>
      </c>
    </row>
    <row r="102" spans="1:9" x14ac:dyDescent="0.25">
      <c r="A102" t="s">
        <v>40</v>
      </c>
      <c r="B102" s="19">
        <v>28227.366000000002</v>
      </c>
      <c r="C102" s="19">
        <v>30000</v>
      </c>
      <c r="D102" s="19">
        <v>30000</v>
      </c>
      <c r="E102" s="19">
        <v>94437.422999999995</v>
      </c>
      <c r="F102" s="16">
        <f t="shared" si="4"/>
        <v>-64437.422999999995</v>
      </c>
      <c r="G102" s="16">
        <f t="shared" si="5"/>
        <v>314.79140999999998</v>
      </c>
      <c r="H102" s="16">
        <f t="shared" si="6"/>
        <v>66210.057000000001</v>
      </c>
      <c r="I102" s="16">
        <f t="shared" si="7"/>
        <v>334.55981333858779</v>
      </c>
    </row>
    <row r="103" spans="1:9" x14ac:dyDescent="0.25">
      <c r="A103" t="s">
        <v>41</v>
      </c>
      <c r="B103" s="19">
        <v>0</v>
      </c>
      <c r="C103" s="19">
        <v>495148.2</v>
      </c>
      <c r="D103" s="19">
        <v>495148.2</v>
      </c>
      <c r="E103" s="19">
        <v>495148.2</v>
      </c>
      <c r="F103" s="16">
        <f t="shared" si="4"/>
        <v>0</v>
      </c>
      <c r="G103" s="16">
        <f t="shared" si="5"/>
        <v>100</v>
      </c>
      <c r="H103" s="16">
        <f t="shared" si="6"/>
        <v>495148.2</v>
      </c>
      <c r="I103" s="16">
        <v>0</v>
      </c>
    </row>
    <row r="104" spans="1:9" x14ac:dyDescent="0.25">
      <c r="A104" t="s">
        <v>62</v>
      </c>
      <c r="B104" s="19">
        <v>0</v>
      </c>
      <c r="C104" s="19">
        <v>495148.2</v>
      </c>
      <c r="D104" s="19">
        <v>495148.2</v>
      </c>
      <c r="E104" s="19">
        <v>495148.2</v>
      </c>
      <c r="F104" s="16">
        <f t="shared" si="4"/>
        <v>0</v>
      </c>
      <c r="G104" s="16">
        <f t="shared" si="5"/>
        <v>100</v>
      </c>
      <c r="H104" s="16">
        <f t="shared" si="6"/>
        <v>495148.2</v>
      </c>
      <c r="I104" s="16">
        <v>0</v>
      </c>
    </row>
    <row r="105" spans="1:9" x14ac:dyDescent="0.25">
      <c r="A105" t="s">
        <v>43</v>
      </c>
      <c r="B105" s="19">
        <v>7437580.5980000002</v>
      </c>
      <c r="C105" s="19">
        <v>8844886</v>
      </c>
      <c r="D105" s="19">
        <v>8844886</v>
      </c>
      <c r="E105" s="19">
        <v>8210831.4421999995</v>
      </c>
      <c r="F105" s="16">
        <f t="shared" si="4"/>
        <v>634054.55780000053</v>
      </c>
      <c r="G105" s="16">
        <f t="shared" si="5"/>
        <v>92.831399321596678</v>
      </c>
      <c r="H105" s="16">
        <f t="shared" si="6"/>
        <v>773250.84419999924</v>
      </c>
      <c r="I105" s="16">
        <f t="shared" si="7"/>
        <v>110.39653734183304</v>
      </c>
    </row>
    <row r="106" spans="1:9" s="43" customFormat="1" x14ac:dyDescent="0.25">
      <c r="A106" s="43" t="s">
        <v>174</v>
      </c>
      <c r="B106" s="19">
        <v>1058456.3999999999</v>
      </c>
      <c r="C106" s="19">
        <v>0</v>
      </c>
      <c r="D106" s="19">
        <v>0</v>
      </c>
      <c r="E106" s="19">
        <v>0</v>
      </c>
      <c r="F106" s="16">
        <f t="shared" si="4"/>
        <v>0</v>
      </c>
      <c r="G106" s="16">
        <v>0</v>
      </c>
      <c r="H106" s="16">
        <f t="shared" si="6"/>
        <v>-1058456.3999999999</v>
      </c>
      <c r="I106" s="16">
        <f t="shared" si="7"/>
        <v>0</v>
      </c>
    </row>
    <row r="107" spans="1:9" x14ac:dyDescent="0.25">
      <c r="A107" t="s">
        <v>44</v>
      </c>
      <c r="B107" s="19">
        <v>2812011.9980000001</v>
      </c>
      <c r="C107" s="19">
        <v>3093666.1</v>
      </c>
      <c r="D107" s="19">
        <v>3093666.1</v>
      </c>
      <c r="E107" s="19">
        <v>3083498.0880500004</v>
      </c>
      <c r="F107" s="16">
        <f t="shared" si="4"/>
        <v>10168.011949999724</v>
      </c>
      <c r="G107" s="16">
        <f t="shared" si="5"/>
        <v>99.671328074157714</v>
      </c>
      <c r="H107" s="16">
        <f t="shared" si="6"/>
        <v>271486.09005000023</v>
      </c>
      <c r="I107" s="16">
        <f t="shared" si="7"/>
        <v>109.65451392963794</v>
      </c>
    </row>
    <row r="108" spans="1:9" x14ac:dyDescent="0.25">
      <c r="A108" t="s">
        <v>45</v>
      </c>
      <c r="B108" s="19">
        <v>3567112.2</v>
      </c>
      <c r="C108" s="19">
        <v>5751219.9000000004</v>
      </c>
      <c r="D108" s="19">
        <v>5751219.9000000004</v>
      </c>
      <c r="E108" s="19">
        <v>5127333.35415</v>
      </c>
      <c r="F108" s="16">
        <f t="shared" si="4"/>
        <v>623886.54585000034</v>
      </c>
      <c r="G108" s="16">
        <f t="shared" si="5"/>
        <v>89.152100655201863</v>
      </c>
      <c r="H108" s="16">
        <f t="shared" si="6"/>
        <v>1560221.1541499998</v>
      </c>
      <c r="I108" s="16">
        <f t="shared" si="7"/>
        <v>143.73905463781037</v>
      </c>
    </row>
    <row r="113" spans="1:9" x14ac:dyDescent="0.25">
      <c r="B113" s="18" t="s">
        <v>63</v>
      </c>
      <c r="C113" s="16"/>
      <c r="D113" s="16"/>
      <c r="E113" s="16"/>
      <c r="F113" s="16"/>
      <c r="G113" s="19" t="s">
        <v>64</v>
      </c>
      <c r="H113" s="16"/>
      <c r="I113" s="16"/>
    </row>
    <row r="114" spans="1:9" x14ac:dyDescent="0.25">
      <c r="B114" s="19"/>
      <c r="C114" s="16"/>
      <c r="D114" s="16"/>
      <c r="E114" s="16"/>
      <c r="F114" s="16"/>
      <c r="G114" s="16"/>
      <c r="H114" s="16"/>
      <c r="I114" s="16"/>
    </row>
    <row r="115" spans="1:9" x14ac:dyDescent="0.25">
      <c r="B115" t="s">
        <v>65</v>
      </c>
      <c r="G115" t="s">
        <v>66</v>
      </c>
    </row>
    <row r="120" spans="1:9" s="21" customFormat="1" x14ac:dyDescent="0.25">
      <c r="A120" s="20" t="s">
        <v>69</v>
      </c>
      <c r="B120" s="20"/>
      <c r="C120" s="20"/>
      <c r="D120" s="20"/>
      <c r="E120" s="20"/>
      <c r="F120" s="20"/>
      <c r="G120" s="20"/>
      <c r="H120" s="20"/>
      <c r="I120" s="20"/>
    </row>
    <row r="121" spans="1:9" s="21" customFormat="1" x14ac:dyDescent="0.25">
      <c r="A121" s="20" t="s">
        <v>74</v>
      </c>
      <c r="B121" s="20"/>
      <c r="C121" s="20"/>
      <c r="D121" s="20"/>
      <c r="E121" s="20"/>
      <c r="F121" s="20"/>
      <c r="G121" s="20"/>
      <c r="H121" s="20"/>
      <c r="I121" s="20"/>
    </row>
    <row r="122" spans="1:9" s="21" customFormat="1" x14ac:dyDescent="0.25"/>
    <row r="123" spans="1:9" s="21" customFormat="1" x14ac:dyDescent="0.25"/>
    <row r="124" spans="1:9" s="21" customFormat="1" x14ac:dyDescent="0.25">
      <c r="A124" t="s">
        <v>61</v>
      </c>
      <c r="B124" s="22"/>
      <c r="F124" s="23"/>
      <c r="G124" s="23"/>
      <c r="I124" s="23" t="s">
        <v>70</v>
      </c>
    </row>
    <row r="125" spans="1:9" s="21" customFormat="1" ht="48.75" customHeight="1" x14ac:dyDescent="0.25">
      <c r="A125" s="24" t="s">
        <v>71</v>
      </c>
      <c r="B125" s="7" t="s">
        <v>48</v>
      </c>
      <c r="C125" s="25" t="s">
        <v>49</v>
      </c>
      <c r="D125" s="26"/>
      <c r="E125" s="27" t="s">
        <v>50</v>
      </c>
      <c r="F125" s="10" t="s">
        <v>51</v>
      </c>
      <c r="G125" s="11"/>
      <c r="H125" s="10" t="s">
        <v>52</v>
      </c>
      <c r="I125" s="11"/>
    </row>
    <row r="126" spans="1:9" s="4" customFormat="1" ht="45" x14ac:dyDescent="0.25">
      <c r="A126" s="28"/>
      <c r="B126" s="12"/>
      <c r="C126" s="29" t="s">
        <v>53</v>
      </c>
      <c r="D126" s="29" t="s">
        <v>54</v>
      </c>
      <c r="E126" s="30"/>
      <c r="F126" s="29" t="s">
        <v>72</v>
      </c>
      <c r="G126" s="29" t="s">
        <v>73</v>
      </c>
      <c r="H126" s="29" t="s">
        <v>72</v>
      </c>
      <c r="I126" s="29" t="s">
        <v>73</v>
      </c>
    </row>
    <row r="127" spans="1:9" x14ac:dyDescent="0.25">
      <c r="A127" s="13">
        <v>1</v>
      </c>
      <c r="B127" s="13">
        <v>2</v>
      </c>
      <c r="C127" s="13">
        <v>3</v>
      </c>
      <c r="D127" s="13">
        <v>4</v>
      </c>
      <c r="E127" s="13">
        <v>5</v>
      </c>
      <c r="F127" s="13" t="s">
        <v>57</v>
      </c>
      <c r="G127" s="13" t="s">
        <v>58</v>
      </c>
      <c r="H127" s="13" t="s">
        <v>59</v>
      </c>
      <c r="I127" s="13" t="s">
        <v>60</v>
      </c>
    </row>
    <row r="128" spans="1:9" x14ac:dyDescent="0.25">
      <c r="A128" s="1" t="s">
        <v>75</v>
      </c>
      <c r="B128" s="15">
        <v>68570534.28802</v>
      </c>
      <c r="C128" s="15">
        <v>54661052.200000003</v>
      </c>
      <c r="D128" s="15">
        <v>54661052.200000003</v>
      </c>
      <c r="E128" s="15">
        <v>45605788.449579999</v>
      </c>
      <c r="F128" s="15">
        <f t="shared" ref="F128:F189" si="8">+D128+-E128</f>
        <v>9055263.7504200041</v>
      </c>
      <c r="G128" s="15">
        <f t="shared" ref="G128:G189" si="9">+E128/D128*100</f>
        <v>83.433791729278113</v>
      </c>
      <c r="H128" s="15">
        <f t="shared" ref="H128:H189" si="10">+E128-B128</f>
        <v>-22964745.838440001</v>
      </c>
      <c r="I128" s="15">
        <f t="shared" ref="I128:I189" si="11">+E128/B128*100</f>
        <v>66.509308878971083</v>
      </c>
    </row>
    <row r="129" spans="1:9" x14ac:dyDescent="0.25">
      <c r="A129" t="s">
        <v>76</v>
      </c>
      <c r="B129" s="16">
        <v>67088102.647440001</v>
      </c>
      <c r="C129" s="19">
        <v>50984630.399999999</v>
      </c>
      <c r="D129" s="19">
        <v>50984630.399999999</v>
      </c>
      <c r="E129" s="19">
        <v>43860411.444669999</v>
      </c>
      <c r="F129" s="16">
        <f t="shared" si="8"/>
        <v>7124218.9553299993</v>
      </c>
      <c r="G129" s="16">
        <f t="shared" si="9"/>
        <v>86.026732175094864</v>
      </c>
      <c r="H129" s="16">
        <f t="shared" si="10"/>
        <v>-23227691.202770002</v>
      </c>
      <c r="I129" s="16">
        <f t="shared" si="11"/>
        <v>65.377331767995173</v>
      </c>
    </row>
    <row r="130" spans="1:9" x14ac:dyDescent="0.25">
      <c r="A130" t="s">
        <v>77</v>
      </c>
      <c r="B130" s="16">
        <v>66133955.281169996</v>
      </c>
      <c r="C130" s="19">
        <v>34874647.700000003</v>
      </c>
      <c r="D130" s="19">
        <v>34874647.700000003</v>
      </c>
      <c r="E130" s="19">
        <v>32486939.991169997</v>
      </c>
      <c r="F130" s="16">
        <f t="shared" si="8"/>
        <v>2387707.7088300064</v>
      </c>
      <c r="G130" s="16">
        <f t="shared" si="9"/>
        <v>93.153457120571829</v>
      </c>
      <c r="H130" s="16">
        <f t="shared" si="10"/>
        <v>-33647015.289999999</v>
      </c>
      <c r="I130" s="16">
        <f t="shared" si="11"/>
        <v>49.122935189723712</v>
      </c>
    </row>
    <row r="131" spans="1:9" x14ac:dyDescent="0.25">
      <c r="A131" t="s">
        <v>78</v>
      </c>
      <c r="B131" s="16">
        <v>60786742.164219998</v>
      </c>
      <c r="C131" s="19">
        <v>33452053.100000001</v>
      </c>
      <c r="D131" s="19">
        <v>33452053.100000001</v>
      </c>
      <c r="E131" s="19">
        <v>31187264.025689997</v>
      </c>
      <c r="F131" s="16">
        <f t="shared" si="8"/>
        <v>2264789.0743100047</v>
      </c>
      <c r="G131" s="16">
        <f t="shared" si="9"/>
        <v>93.229745667508794</v>
      </c>
      <c r="H131" s="16">
        <f t="shared" si="10"/>
        <v>-29599478.138530001</v>
      </c>
      <c r="I131" s="16">
        <f t="shared" si="11"/>
        <v>51.30602976128452</v>
      </c>
    </row>
    <row r="132" spans="1:9" x14ac:dyDescent="0.25">
      <c r="A132" t="s">
        <v>79</v>
      </c>
      <c r="B132" s="16">
        <v>34257162.53853</v>
      </c>
      <c r="C132" s="19">
        <v>8833588.0999999996</v>
      </c>
      <c r="D132" s="19">
        <v>8833588.0999999996</v>
      </c>
      <c r="E132" s="19">
        <v>8487720.5816900004</v>
      </c>
      <c r="F132" s="16">
        <f t="shared" si="8"/>
        <v>345867.51830999926</v>
      </c>
      <c r="G132" s="16">
        <f t="shared" si="9"/>
        <v>96.084631585776563</v>
      </c>
      <c r="H132" s="16">
        <f t="shared" si="10"/>
        <v>-25769441.956840001</v>
      </c>
      <c r="I132" s="16">
        <f t="shared" si="11"/>
        <v>24.77648454434491</v>
      </c>
    </row>
    <row r="133" spans="1:9" x14ac:dyDescent="0.25">
      <c r="A133" t="s">
        <v>80</v>
      </c>
      <c r="B133" s="16">
        <v>22686646.2665</v>
      </c>
      <c r="C133" s="19">
        <v>6513270.2000000002</v>
      </c>
      <c r="D133" s="19">
        <v>6513270.2000000002</v>
      </c>
      <c r="E133" s="19">
        <v>6302177.1888900008</v>
      </c>
      <c r="F133" s="16">
        <f t="shared" si="8"/>
        <v>211093.01110999938</v>
      </c>
      <c r="G133" s="16">
        <f t="shared" si="9"/>
        <v>96.75903187449525</v>
      </c>
      <c r="H133" s="16">
        <f t="shared" si="10"/>
        <v>-16384469.077609999</v>
      </c>
      <c r="I133" s="16">
        <f t="shared" si="11"/>
        <v>27.779236802382929</v>
      </c>
    </row>
    <row r="134" spans="1:9" x14ac:dyDescent="0.25">
      <c r="A134" t="s">
        <v>81</v>
      </c>
      <c r="B134" s="16">
        <v>8381440.4764300007</v>
      </c>
      <c r="C134" s="19">
        <v>1514043</v>
      </c>
      <c r="D134" s="19">
        <v>1514043</v>
      </c>
      <c r="E134" s="19">
        <v>1330711.1192300001</v>
      </c>
      <c r="F134" s="16">
        <f t="shared" si="8"/>
        <v>183331.88076999993</v>
      </c>
      <c r="G134" s="16">
        <f t="shared" si="9"/>
        <v>87.891236855888508</v>
      </c>
      <c r="H134" s="16">
        <f t="shared" si="10"/>
        <v>-7050729.3572000004</v>
      </c>
      <c r="I134" s="16">
        <f t="shared" si="11"/>
        <v>15.876878478970054</v>
      </c>
    </row>
    <row r="135" spans="1:9" x14ac:dyDescent="0.25">
      <c r="A135" t="s">
        <v>82</v>
      </c>
      <c r="B135" s="16">
        <v>333405.10356000002</v>
      </c>
      <c r="C135" s="19">
        <v>121173.1</v>
      </c>
      <c r="D135" s="19">
        <v>121173.1</v>
      </c>
      <c r="E135" s="19">
        <v>116235.95759999999</v>
      </c>
      <c r="F135" s="16">
        <f t="shared" si="8"/>
        <v>4937.1424000000115</v>
      </c>
      <c r="G135" s="16">
        <f t="shared" si="9"/>
        <v>95.925545851348176</v>
      </c>
      <c r="H135" s="16">
        <f t="shared" si="10"/>
        <v>-217169.14596000002</v>
      </c>
      <c r="I135" s="16">
        <f t="shared" si="11"/>
        <v>34.863280843294596</v>
      </c>
    </row>
    <row r="136" spans="1:9" x14ac:dyDescent="0.25">
      <c r="A136" t="s">
        <v>83</v>
      </c>
      <c r="B136" s="16">
        <v>2221528.62475</v>
      </c>
      <c r="C136" s="19">
        <v>215093.4</v>
      </c>
      <c r="D136" s="19">
        <v>215093.4</v>
      </c>
      <c r="E136" s="19">
        <v>398519.62682</v>
      </c>
      <c r="F136" s="16">
        <f t="shared" si="8"/>
        <v>-183426.22682000001</v>
      </c>
      <c r="G136" s="16">
        <f t="shared" si="9"/>
        <v>185.27747797933364</v>
      </c>
      <c r="H136" s="16">
        <f t="shared" si="10"/>
        <v>-1823008.9979300001</v>
      </c>
      <c r="I136" s="16">
        <f t="shared" si="11"/>
        <v>17.938982301650398</v>
      </c>
    </row>
    <row r="137" spans="1:9" x14ac:dyDescent="0.25">
      <c r="A137" t="s">
        <v>84</v>
      </c>
      <c r="B137" s="16">
        <v>634142.06728999992</v>
      </c>
      <c r="C137" s="19">
        <v>470008.4</v>
      </c>
      <c r="D137" s="19">
        <v>470008.4</v>
      </c>
      <c r="E137" s="19">
        <v>340076.68914999999</v>
      </c>
      <c r="F137" s="16">
        <f t="shared" si="8"/>
        <v>129931.71085000003</v>
      </c>
      <c r="G137" s="16">
        <f t="shared" si="9"/>
        <v>72.355449211120487</v>
      </c>
      <c r="H137" s="16">
        <f t="shared" si="10"/>
        <v>-294065.37813999993</v>
      </c>
      <c r="I137" s="16">
        <f t="shared" si="11"/>
        <v>53.627839358349846</v>
      </c>
    </row>
    <row r="138" spans="1:9" x14ac:dyDescent="0.25">
      <c r="A138" t="s">
        <v>85</v>
      </c>
      <c r="B138" s="16">
        <v>4449516.4423500001</v>
      </c>
      <c r="C138" s="19">
        <v>1105225.3</v>
      </c>
      <c r="D138" s="19">
        <v>1105225.3</v>
      </c>
      <c r="E138" s="19">
        <v>1047160.77494</v>
      </c>
      <c r="F138" s="16">
        <f t="shared" si="8"/>
        <v>58064.525060000014</v>
      </c>
      <c r="G138" s="16">
        <f t="shared" si="9"/>
        <v>94.746363021186724</v>
      </c>
      <c r="H138" s="16">
        <f t="shared" si="10"/>
        <v>-3402355.6674100002</v>
      </c>
      <c r="I138" s="16">
        <f t="shared" si="11"/>
        <v>23.534260149557845</v>
      </c>
    </row>
    <row r="139" spans="1:9" x14ac:dyDescent="0.25">
      <c r="A139" t="s">
        <v>86</v>
      </c>
      <c r="B139" s="16">
        <v>8347968.1026899992</v>
      </c>
      <c r="C139" s="19">
        <v>10538571.9</v>
      </c>
      <c r="D139" s="19">
        <v>10538571.9</v>
      </c>
      <c r="E139" s="19">
        <v>10335559.68691</v>
      </c>
      <c r="F139" s="16">
        <f t="shared" si="8"/>
        <v>203012.21309000067</v>
      </c>
      <c r="G139" s="16">
        <f t="shared" si="9"/>
        <v>98.073626910587379</v>
      </c>
      <c r="H139" s="16">
        <f t="shared" si="10"/>
        <v>1987591.5842200005</v>
      </c>
      <c r="I139" s="16">
        <f t="shared" si="11"/>
        <v>123.8092858018891</v>
      </c>
    </row>
    <row r="140" spans="1:9" x14ac:dyDescent="0.25">
      <c r="A140" t="s">
        <v>87</v>
      </c>
      <c r="B140" s="16">
        <v>439955.54123000003</v>
      </c>
      <c r="C140" s="19">
        <v>617082.4</v>
      </c>
      <c r="D140" s="19">
        <v>617082.4</v>
      </c>
      <c r="E140" s="19">
        <v>601393.29333000001</v>
      </c>
      <c r="F140" s="16">
        <f t="shared" si="8"/>
        <v>15689.106670000008</v>
      </c>
      <c r="G140" s="16">
        <f t="shared" si="9"/>
        <v>97.457534573988823</v>
      </c>
      <c r="H140" s="16">
        <f t="shared" si="10"/>
        <v>161437.75209999998</v>
      </c>
      <c r="I140" s="16">
        <f t="shared" si="11"/>
        <v>136.69410587457597</v>
      </c>
    </row>
    <row r="141" spans="1:9" x14ac:dyDescent="0.25">
      <c r="A141" t="s">
        <v>88</v>
      </c>
      <c r="B141" s="16">
        <v>7698727.4455000004</v>
      </c>
      <c r="C141" s="19">
        <v>9538744.9000000004</v>
      </c>
      <c r="D141" s="19">
        <v>9538744.9000000004</v>
      </c>
      <c r="E141" s="19">
        <v>9371571.4189299997</v>
      </c>
      <c r="F141" s="16">
        <f t="shared" si="8"/>
        <v>167173.48107000068</v>
      </c>
      <c r="G141" s="16">
        <f t="shared" si="9"/>
        <v>98.247426859376432</v>
      </c>
      <c r="H141" s="16">
        <f t="shared" si="10"/>
        <v>1672843.9734299993</v>
      </c>
      <c r="I141" s="16">
        <f t="shared" si="11"/>
        <v>121.72883746401229</v>
      </c>
    </row>
    <row r="142" spans="1:9" x14ac:dyDescent="0.25">
      <c r="A142" t="s">
        <v>89</v>
      </c>
      <c r="B142" s="16">
        <v>209285.11596</v>
      </c>
      <c r="C142" s="19">
        <v>370244.6</v>
      </c>
      <c r="D142" s="19">
        <v>370244.6</v>
      </c>
      <c r="E142" s="19">
        <v>350094.97464999999</v>
      </c>
      <c r="F142" s="16">
        <f t="shared" si="8"/>
        <v>20149.625349999988</v>
      </c>
      <c r="G142" s="16">
        <f t="shared" si="9"/>
        <v>94.557753077289988</v>
      </c>
      <c r="H142" s="16">
        <f t="shared" si="10"/>
        <v>140809.85868999999</v>
      </c>
      <c r="I142" s="16">
        <f t="shared" si="11"/>
        <v>167.2813534990766</v>
      </c>
    </row>
    <row r="143" spans="1:9" x14ac:dyDescent="0.25">
      <c r="A143" t="s">
        <v>90</v>
      </c>
      <c r="B143" s="16">
        <v>0</v>
      </c>
      <c r="C143" s="19">
        <v>12500</v>
      </c>
      <c r="D143" s="19">
        <v>12500</v>
      </c>
      <c r="E143" s="19">
        <v>12500</v>
      </c>
      <c r="F143" s="16">
        <f t="shared" si="8"/>
        <v>0</v>
      </c>
      <c r="G143" s="16">
        <f t="shared" si="9"/>
        <v>100</v>
      </c>
      <c r="H143" s="16">
        <f t="shared" si="10"/>
        <v>12500</v>
      </c>
      <c r="I143" s="16" t="e">
        <f t="shared" si="11"/>
        <v>#DIV/0!</v>
      </c>
    </row>
    <row r="144" spans="1:9" x14ac:dyDescent="0.25">
      <c r="A144" t="s">
        <v>91</v>
      </c>
      <c r="B144" s="16">
        <v>1294552.48844</v>
      </c>
      <c r="C144" s="19">
        <v>725042</v>
      </c>
      <c r="D144" s="19">
        <v>725042</v>
      </c>
      <c r="E144" s="19">
        <v>710123.29312000005</v>
      </c>
      <c r="F144" s="16">
        <f t="shared" si="8"/>
        <v>14918.706879999954</v>
      </c>
      <c r="G144" s="16">
        <f t="shared" si="9"/>
        <v>97.94236652773219</v>
      </c>
      <c r="H144" s="16">
        <f t="shared" si="10"/>
        <v>-584429.19531999994</v>
      </c>
      <c r="I144" s="16">
        <f t="shared" si="11"/>
        <v>54.854731612754762</v>
      </c>
    </row>
    <row r="145" spans="1:9" x14ac:dyDescent="0.25">
      <c r="A145" t="s">
        <v>92</v>
      </c>
      <c r="B145" s="16">
        <v>135041.622</v>
      </c>
      <c r="C145" s="19">
        <v>92277.9</v>
      </c>
      <c r="D145" s="19">
        <v>92277.9</v>
      </c>
      <c r="E145" s="19">
        <v>90524.117700000003</v>
      </c>
      <c r="F145" s="16">
        <f t="shared" si="8"/>
        <v>1753.7822999999917</v>
      </c>
      <c r="G145" s="16">
        <f t="shared" si="9"/>
        <v>98.099455774351185</v>
      </c>
      <c r="H145" s="16">
        <f t="shared" si="10"/>
        <v>-44517.504300000001</v>
      </c>
      <c r="I145" s="16">
        <f t="shared" si="11"/>
        <v>67.034234600647792</v>
      </c>
    </row>
    <row r="146" spans="1:9" x14ac:dyDescent="0.25">
      <c r="A146" t="s">
        <v>93</v>
      </c>
      <c r="B146" s="16">
        <v>608973.68749000004</v>
      </c>
      <c r="C146" s="19">
        <v>424016.7</v>
      </c>
      <c r="D146" s="19">
        <v>424016.7</v>
      </c>
      <c r="E146" s="19">
        <v>422740.13799999998</v>
      </c>
      <c r="F146" s="16">
        <f t="shared" si="8"/>
        <v>1276.5620000000345</v>
      </c>
      <c r="G146" s="16">
        <f t="shared" si="9"/>
        <v>99.698935914552408</v>
      </c>
      <c r="H146" s="16">
        <f t="shared" si="10"/>
        <v>-186233.54949000006</v>
      </c>
      <c r="I146" s="16">
        <f t="shared" si="11"/>
        <v>69.418457099912345</v>
      </c>
    </row>
    <row r="147" spans="1:9" x14ac:dyDescent="0.25">
      <c r="A147" t="s">
        <v>94</v>
      </c>
      <c r="B147" s="16">
        <v>112909.87795000001</v>
      </c>
      <c r="C147" s="19">
        <v>68163.100000000006</v>
      </c>
      <c r="D147" s="19">
        <v>68163.100000000006</v>
      </c>
      <c r="E147" s="19">
        <v>64970.83642</v>
      </c>
      <c r="F147" s="16">
        <f t="shared" si="8"/>
        <v>3192.2635800000062</v>
      </c>
      <c r="G147" s="16">
        <f t="shared" si="9"/>
        <v>95.316727701645021</v>
      </c>
      <c r="H147" s="16">
        <f t="shared" si="10"/>
        <v>-47939.04153000001</v>
      </c>
      <c r="I147" s="16">
        <f t="shared" si="11"/>
        <v>57.542207643489881</v>
      </c>
    </row>
    <row r="148" spans="1:9" x14ac:dyDescent="0.25">
      <c r="A148" t="s">
        <v>95</v>
      </c>
      <c r="B148" s="16">
        <v>14211.576999999999</v>
      </c>
      <c r="C148" s="19">
        <v>100</v>
      </c>
      <c r="D148" s="19">
        <v>100</v>
      </c>
      <c r="E148" s="19">
        <v>100</v>
      </c>
      <c r="F148" s="16">
        <f t="shared" si="8"/>
        <v>0</v>
      </c>
      <c r="G148" s="16">
        <f t="shared" si="9"/>
        <v>100</v>
      </c>
      <c r="H148" s="16">
        <f t="shared" si="10"/>
        <v>-14111.576999999999</v>
      </c>
      <c r="I148" s="16">
        <f t="shared" si="11"/>
        <v>0.70365167778354221</v>
      </c>
    </row>
    <row r="149" spans="1:9" x14ac:dyDescent="0.25">
      <c r="A149" t="s">
        <v>96</v>
      </c>
      <c r="B149" s="16">
        <v>151048.234</v>
      </c>
      <c r="C149" s="19">
        <v>107956.4</v>
      </c>
      <c r="D149" s="19">
        <v>107956.4</v>
      </c>
      <c r="E149" s="19">
        <v>99277.77</v>
      </c>
      <c r="F149" s="16">
        <f t="shared" si="8"/>
        <v>8678.6299999999901</v>
      </c>
      <c r="G149" s="16">
        <f t="shared" si="9"/>
        <v>91.960986101796664</v>
      </c>
      <c r="H149" s="16">
        <f t="shared" si="10"/>
        <v>-51770.463999999993</v>
      </c>
      <c r="I149" s="16">
        <f t="shared" si="11"/>
        <v>65.725872703682199</v>
      </c>
    </row>
    <row r="150" spans="1:9" x14ac:dyDescent="0.25">
      <c r="A150" t="s">
        <v>97</v>
      </c>
      <c r="B150" s="16">
        <v>272367.49</v>
      </c>
      <c r="C150" s="19">
        <v>32527.9</v>
      </c>
      <c r="D150" s="19">
        <v>32527.9</v>
      </c>
      <c r="E150" s="19">
        <v>32510.431</v>
      </c>
      <c r="F150" s="16">
        <f t="shared" si="8"/>
        <v>17.46900000000096</v>
      </c>
      <c r="G150" s="16">
        <f t="shared" si="9"/>
        <v>99.946295334159288</v>
      </c>
      <c r="H150" s="16">
        <f t="shared" si="10"/>
        <v>-239857.05899999998</v>
      </c>
      <c r="I150" s="16">
        <f t="shared" si="11"/>
        <v>11.93623769121638</v>
      </c>
    </row>
    <row r="151" spans="1:9" x14ac:dyDescent="0.25">
      <c r="A151" t="s">
        <v>98</v>
      </c>
      <c r="B151" s="16">
        <v>1835815.8699400001</v>
      </c>
      <c r="C151" s="19">
        <v>210007</v>
      </c>
      <c r="D151" s="19">
        <v>210007</v>
      </c>
      <c r="E151" s="19">
        <v>208657.41899999999</v>
      </c>
      <c r="F151" s="16">
        <f t="shared" si="8"/>
        <v>1349.5810000000056</v>
      </c>
      <c r="G151" s="16">
        <f t="shared" si="9"/>
        <v>99.357363802158972</v>
      </c>
      <c r="H151" s="16">
        <f t="shared" si="10"/>
        <v>-1627158.4509400001</v>
      </c>
      <c r="I151" s="16">
        <f t="shared" si="11"/>
        <v>11.365923043623081</v>
      </c>
    </row>
    <row r="152" spans="1:9" x14ac:dyDescent="0.25">
      <c r="A152" t="s">
        <v>99</v>
      </c>
      <c r="B152" s="16">
        <v>668748.11465999996</v>
      </c>
      <c r="C152" s="19">
        <v>169529.7</v>
      </c>
      <c r="D152" s="19">
        <v>169529.7</v>
      </c>
      <c r="E152" s="19">
        <v>169519.95</v>
      </c>
      <c r="F152" s="16">
        <f t="shared" si="8"/>
        <v>9.75</v>
      </c>
      <c r="G152" s="16">
        <f t="shared" si="9"/>
        <v>99.994248795343822</v>
      </c>
      <c r="H152" s="16">
        <f t="shared" si="10"/>
        <v>-499228.16465999995</v>
      </c>
      <c r="I152" s="16">
        <f t="shared" si="11"/>
        <v>25.348849033568655</v>
      </c>
    </row>
    <row r="153" spans="1:9" x14ac:dyDescent="0.25">
      <c r="A153" t="s">
        <v>100</v>
      </c>
      <c r="B153" s="16">
        <v>1024705.6942799999</v>
      </c>
      <c r="C153" s="19">
        <v>15521.3</v>
      </c>
      <c r="D153" s="19">
        <v>15521.3</v>
      </c>
      <c r="E153" s="19">
        <v>15521.06</v>
      </c>
      <c r="F153" s="16">
        <f t="shared" si="8"/>
        <v>0.23999999999978172</v>
      </c>
      <c r="G153" s="16">
        <f t="shared" si="9"/>
        <v>99.998453737766809</v>
      </c>
      <c r="H153" s="16">
        <f t="shared" si="10"/>
        <v>-1009184.6342799999</v>
      </c>
      <c r="I153" s="16">
        <f t="shared" si="11"/>
        <v>1.5146846637663831</v>
      </c>
    </row>
    <row r="154" spans="1:9" x14ac:dyDescent="0.25">
      <c r="A154" t="s">
        <v>101</v>
      </c>
      <c r="B154" s="16">
        <v>142362.06099999999</v>
      </c>
      <c r="C154" s="19">
        <v>24956</v>
      </c>
      <c r="D154" s="19">
        <v>24956</v>
      </c>
      <c r="E154" s="19">
        <v>23616.409</v>
      </c>
      <c r="F154" s="16">
        <f t="shared" si="8"/>
        <v>1339.5910000000003</v>
      </c>
      <c r="G154" s="16">
        <f t="shared" si="9"/>
        <v>94.632188652027565</v>
      </c>
      <c r="H154" s="16">
        <f t="shared" si="10"/>
        <v>-118745.65199999999</v>
      </c>
      <c r="I154" s="16">
        <f t="shared" si="11"/>
        <v>16.588976609435292</v>
      </c>
    </row>
    <row r="155" spans="1:9" x14ac:dyDescent="0.25">
      <c r="A155" t="s">
        <v>102</v>
      </c>
      <c r="B155" s="16">
        <v>1282207.341</v>
      </c>
      <c r="C155" s="19">
        <v>1595871.1</v>
      </c>
      <c r="D155" s="19">
        <v>1595871.1</v>
      </c>
      <c r="E155" s="19">
        <v>1541619.973</v>
      </c>
      <c r="F155" s="16">
        <f t="shared" si="8"/>
        <v>54251.127000000095</v>
      </c>
      <c r="G155" s="16">
        <f t="shared" si="9"/>
        <v>96.600532022918387</v>
      </c>
      <c r="H155" s="16">
        <f t="shared" si="10"/>
        <v>259412.63199999998</v>
      </c>
      <c r="I155" s="16">
        <f t="shared" si="11"/>
        <v>120.2317225697431</v>
      </c>
    </row>
    <row r="156" spans="1:9" x14ac:dyDescent="0.25">
      <c r="A156" t="s">
        <v>103</v>
      </c>
      <c r="B156" s="16">
        <v>620975.39199999999</v>
      </c>
      <c r="C156" s="19">
        <v>684153.9</v>
      </c>
      <c r="D156" s="19">
        <v>684153.9</v>
      </c>
      <c r="E156" s="19">
        <v>666216.69999999995</v>
      </c>
      <c r="F156" s="16">
        <f t="shared" si="8"/>
        <v>17937.20000000007</v>
      </c>
      <c r="G156" s="16">
        <f t="shared" si="9"/>
        <v>97.378192245925945</v>
      </c>
      <c r="H156" s="16">
        <f t="shared" si="10"/>
        <v>45241.307999999961</v>
      </c>
      <c r="I156" s="16">
        <f t="shared" si="11"/>
        <v>107.28552348174209</v>
      </c>
    </row>
    <row r="157" spans="1:9" x14ac:dyDescent="0.25">
      <c r="A157" t="s">
        <v>104</v>
      </c>
      <c r="B157" s="16">
        <v>176259.84899999999</v>
      </c>
      <c r="C157" s="19">
        <v>131459.4</v>
      </c>
      <c r="D157" s="19">
        <v>131459.4</v>
      </c>
      <c r="E157" s="19">
        <v>100972.1</v>
      </c>
      <c r="F157" s="16">
        <f t="shared" si="8"/>
        <v>30487.299999999988</v>
      </c>
      <c r="G157" s="16">
        <f t="shared" si="9"/>
        <v>76.808581204539209</v>
      </c>
      <c r="H157" s="16">
        <f t="shared" si="10"/>
        <v>-75287.748999999982</v>
      </c>
      <c r="I157" s="16">
        <f t="shared" si="11"/>
        <v>57.285933565051458</v>
      </c>
    </row>
    <row r="158" spans="1:9" x14ac:dyDescent="0.25">
      <c r="A158" t="s">
        <v>105</v>
      </c>
      <c r="B158" s="16">
        <v>1182</v>
      </c>
      <c r="C158" s="19">
        <v>500</v>
      </c>
      <c r="D158" s="19">
        <v>500</v>
      </c>
      <c r="E158" s="19">
        <v>500</v>
      </c>
      <c r="F158" s="16">
        <f t="shared" si="8"/>
        <v>0</v>
      </c>
      <c r="G158" s="16">
        <f t="shared" si="9"/>
        <v>100</v>
      </c>
      <c r="H158" s="16">
        <f t="shared" si="10"/>
        <v>-682</v>
      </c>
      <c r="I158" s="16">
        <f t="shared" si="11"/>
        <v>42.301184433164131</v>
      </c>
    </row>
    <row r="159" spans="1:9" x14ac:dyDescent="0.25">
      <c r="A159" t="s">
        <v>106</v>
      </c>
      <c r="B159" s="16">
        <v>483790.1</v>
      </c>
      <c r="C159" s="19">
        <v>779757.8</v>
      </c>
      <c r="D159" s="19">
        <v>779757.8</v>
      </c>
      <c r="E159" s="19">
        <v>773931.17299999995</v>
      </c>
      <c r="F159" s="16">
        <f t="shared" si="8"/>
        <v>5826.627000000095</v>
      </c>
      <c r="G159" s="16">
        <f t="shared" si="9"/>
        <v>99.252764512262644</v>
      </c>
      <c r="H159" s="16">
        <f t="shared" si="10"/>
        <v>290141.07299999997</v>
      </c>
      <c r="I159" s="16">
        <f t="shared" si="11"/>
        <v>159.97251142592623</v>
      </c>
    </row>
    <row r="160" spans="1:9" x14ac:dyDescent="0.25">
      <c r="A160" t="s">
        <v>107</v>
      </c>
      <c r="B160" s="16">
        <v>158351.32699999999</v>
      </c>
      <c r="C160" s="19">
        <v>344164.6</v>
      </c>
      <c r="D160" s="19">
        <v>344164.6</v>
      </c>
      <c r="E160" s="19">
        <v>285514.37779</v>
      </c>
      <c r="F160" s="16">
        <f t="shared" si="8"/>
        <v>58650.222209999978</v>
      </c>
      <c r="G160" s="16">
        <f t="shared" si="9"/>
        <v>82.958670877248849</v>
      </c>
      <c r="H160" s="16">
        <f t="shared" si="10"/>
        <v>127163.05079000001</v>
      </c>
      <c r="I160" s="16">
        <f t="shared" si="11"/>
        <v>180.30437963427991</v>
      </c>
    </row>
    <row r="161" spans="1:9" x14ac:dyDescent="0.25">
      <c r="A161" t="s">
        <v>108</v>
      </c>
      <c r="B161" s="16">
        <v>0</v>
      </c>
      <c r="C161" s="19">
        <v>76558.399999999994</v>
      </c>
      <c r="D161" s="19">
        <v>76558.399999999994</v>
      </c>
      <c r="E161" s="19">
        <v>56382.06</v>
      </c>
      <c r="F161" s="16">
        <f t="shared" si="8"/>
        <v>20176.339999999997</v>
      </c>
      <c r="G161" s="16">
        <f t="shared" si="9"/>
        <v>73.645818094422026</v>
      </c>
      <c r="H161" s="16">
        <f t="shared" si="10"/>
        <v>56382.06</v>
      </c>
      <c r="I161" s="16" t="e">
        <f t="shared" si="11"/>
        <v>#DIV/0!</v>
      </c>
    </row>
    <row r="162" spans="1:9" x14ac:dyDescent="0.25">
      <c r="A162" t="s">
        <v>109</v>
      </c>
      <c r="B162" s="16">
        <v>128354.26700000001</v>
      </c>
      <c r="C162" s="19">
        <v>237606.2</v>
      </c>
      <c r="D162" s="19">
        <v>237606.2</v>
      </c>
      <c r="E162" s="19">
        <v>199132.65479</v>
      </c>
      <c r="F162" s="16">
        <f t="shared" si="8"/>
        <v>38473.545210000011</v>
      </c>
      <c r="G162" s="16">
        <f t="shared" si="9"/>
        <v>83.807852989526367</v>
      </c>
      <c r="H162" s="16">
        <f t="shared" si="10"/>
        <v>70778.387789999993</v>
      </c>
      <c r="I162" s="16">
        <f t="shared" si="11"/>
        <v>155.14299558891952</v>
      </c>
    </row>
    <row r="163" spans="1:9" x14ac:dyDescent="0.25">
      <c r="A163" t="s">
        <v>110</v>
      </c>
      <c r="B163" s="16">
        <v>128354.26700000001</v>
      </c>
      <c r="C163" s="19">
        <v>30000</v>
      </c>
      <c r="D163" s="19">
        <v>30000</v>
      </c>
      <c r="E163" s="19">
        <v>29999.663</v>
      </c>
      <c r="F163" s="16">
        <f t="shared" si="8"/>
        <v>0.33699999999953434</v>
      </c>
      <c r="G163" s="16">
        <f t="shared" si="9"/>
        <v>99.998876666666675</v>
      </c>
      <c r="H163" s="16">
        <f t="shared" si="10"/>
        <v>-98354.604000000007</v>
      </c>
      <c r="I163" s="16">
        <f t="shared" si="11"/>
        <v>23.372548261289978</v>
      </c>
    </row>
    <row r="164" spans="1:9" x14ac:dyDescent="0.25">
      <c r="A164" t="s">
        <v>111</v>
      </c>
      <c r="B164" s="16">
        <v>1210777.9423</v>
      </c>
      <c r="C164" s="19">
        <v>810650.7</v>
      </c>
      <c r="D164" s="19">
        <v>810650.7</v>
      </c>
      <c r="E164" s="19">
        <v>774253.25884000002</v>
      </c>
      <c r="F164" s="16">
        <f t="shared" si="8"/>
        <v>36397.441159999929</v>
      </c>
      <c r="G164" s="16">
        <f t="shared" si="9"/>
        <v>95.510095635518482</v>
      </c>
      <c r="H164" s="16">
        <f t="shared" si="10"/>
        <v>-436524.68345999997</v>
      </c>
      <c r="I164" s="16">
        <f t="shared" si="11"/>
        <v>63.946759499865401</v>
      </c>
    </row>
    <row r="165" spans="1:9" x14ac:dyDescent="0.25">
      <c r="A165" t="s">
        <v>112</v>
      </c>
      <c r="B165" s="16">
        <v>1077818.3087599999</v>
      </c>
      <c r="C165" s="19">
        <v>772080.9</v>
      </c>
      <c r="D165" s="19">
        <v>772080.9</v>
      </c>
      <c r="E165" s="19">
        <v>739976.99734</v>
      </c>
      <c r="F165" s="16">
        <f t="shared" si="8"/>
        <v>32103.902660000022</v>
      </c>
      <c r="G165" s="16">
        <f t="shared" si="9"/>
        <v>95.84189912481969</v>
      </c>
      <c r="H165" s="16">
        <f t="shared" si="10"/>
        <v>-337841.31141999993</v>
      </c>
      <c r="I165" s="16">
        <f t="shared" si="11"/>
        <v>68.655077699628521</v>
      </c>
    </row>
    <row r="166" spans="1:9" x14ac:dyDescent="0.25">
      <c r="A166" t="s">
        <v>113</v>
      </c>
      <c r="B166">
        <f>3705.6+14292.2</f>
        <v>17997.8</v>
      </c>
      <c r="C166" s="19">
        <v>13861.4</v>
      </c>
      <c r="D166" s="19">
        <v>13861.4</v>
      </c>
      <c r="E166" s="19">
        <v>11000.24</v>
      </c>
      <c r="F166" s="16">
        <f t="shared" si="8"/>
        <v>2861.16</v>
      </c>
      <c r="G166" s="16">
        <f t="shared" si="9"/>
        <v>79.358794926919359</v>
      </c>
      <c r="H166" s="16">
        <f t="shared" si="10"/>
        <v>-6997.5599999999995</v>
      </c>
      <c r="I166" s="16">
        <f t="shared" si="11"/>
        <v>61.119914656235764</v>
      </c>
    </row>
    <row r="167" spans="1:9" x14ac:dyDescent="0.25">
      <c r="A167" t="s">
        <v>114</v>
      </c>
      <c r="B167" s="16">
        <v>8412.8259999999991</v>
      </c>
      <c r="C167" s="19">
        <v>7958.5</v>
      </c>
      <c r="D167" s="19">
        <v>7958.5</v>
      </c>
      <c r="E167" s="19">
        <v>7310.9364999999998</v>
      </c>
      <c r="F167" s="16">
        <f t="shared" si="8"/>
        <v>647.5635000000002</v>
      </c>
      <c r="G167" s="16">
        <f t="shared" si="9"/>
        <v>91.863246842998052</v>
      </c>
      <c r="H167" s="16">
        <f t="shared" si="10"/>
        <v>-1101.8894999999993</v>
      </c>
      <c r="I167" s="16">
        <f t="shared" si="11"/>
        <v>86.902266848262414</v>
      </c>
    </row>
    <row r="168" spans="1:9" x14ac:dyDescent="0.25">
      <c r="A168" t="s">
        <v>115</v>
      </c>
      <c r="B168" s="16">
        <v>2822.3995399999999</v>
      </c>
      <c r="C168" s="19">
        <v>2249.3000000000002</v>
      </c>
      <c r="D168" s="19">
        <v>2249.3000000000002</v>
      </c>
      <c r="E168" s="19">
        <v>1996.3</v>
      </c>
      <c r="F168" s="16">
        <f t="shared" si="8"/>
        <v>253.00000000000023</v>
      </c>
      <c r="G168" s="16">
        <f t="shared" si="9"/>
        <v>88.752056195260735</v>
      </c>
      <c r="H168" s="16">
        <f t="shared" si="10"/>
        <v>-826.09953999999993</v>
      </c>
      <c r="I168" s="16">
        <f t="shared" si="11"/>
        <v>70.730595428030725</v>
      </c>
    </row>
    <row r="169" spans="1:9" x14ac:dyDescent="0.25">
      <c r="A169" t="s">
        <v>116</v>
      </c>
      <c r="B169" s="16">
        <v>98580.2</v>
      </c>
      <c r="C169" s="19">
        <v>6188.5</v>
      </c>
      <c r="D169" s="19">
        <v>6188.5</v>
      </c>
      <c r="E169" s="19">
        <v>6188.5</v>
      </c>
      <c r="F169" s="16">
        <f t="shared" si="8"/>
        <v>0</v>
      </c>
      <c r="G169" s="16">
        <f t="shared" si="9"/>
        <v>100</v>
      </c>
      <c r="H169" s="16">
        <f t="shared" si="10"/>
        <v>-92391.7</v>
      </c>
      <c r="I169" s="16">
        <f t="shared" si="11"/>
        <v>6.277629787726136</v>
      </c>
    </row>
    <row r="170" spans="1:9" x14ac:dyDescent="0.25">
      <c r="A170" t="s">
        <v>117</v>
      </c>
      <c r="B170" s="16">
        <f>5071.278+75.1</f>
        <v>5146.3780000000006</v>
      </c>
      <c r="C170" s="19">
        <v>8312.1</v>
      </c>
      <c r="D170" s="19">
        <v>8312.1</v>
      </c>
      <c r="E170" s="19">
        <v>7780.2849999999999</v>
      </c>
      <c r="F170" s="16">
        <f t="shared" si="8"/>
        <v>531.81500000000051</v>
      </c>
      <c r="G170" s="16">
        <f t="shared" si="9"/>
        <v>93.601917686264599</v>
      </c>
      <c r="H170" s="16">
        <f t="shared" si="10"/>
        <v>2633.9069999999992</v>
      </c>
      <c r="I170" s="16">
        <f t="shared" si="11"/>
        <v>151.17982005985567</v>
      </c>
    </row>
    <row r="171" spans="1:9" x14ac:dyDescent="0.25">
      <c r="A171" t="s">
        <v>118</v>
      </c>
      <c r="B171" s="16">
        <v>7950390.11197</v>
      </c>
      <c r="C171" s="19">
        <v>9288932.4000000004</v>
      </c>
      <c r="D171" s="19">
        <v>9288932.4000000004</v>
      </c>
      <c r="E171" s="19">
        <v>7796654.6603999995</v>
      </c>
      <c r="F171" s="16">
        <f t="shared" si="8"/>
        <v>1492277.7396000009</v>
      </c>
      <c r="G171" s="16">
        <f t="shared" si="9"/>
        <v>83.934884275829148</v>
      </c>
      <c r="H171" s="16">
        <f t="shared" si="10"/>
        <v>-153735.4515700005</v>
      </c>
      <c r="I171" s="16">
        <f t="shared" si="11"/>
        <v>98.066315622191439</v>
      </c>
    </row>
    <row r="172" spans="1:9" x14ac:dyDescent="0.25">
      <c r="A172" t="s">
        <v>119</v>
      </c>
      <c r="B172" s="16">
        <v>7539175.10298</v>
      </c>
      <c r="C172" s="19">
        <v>9010191.4000000004</v>
      </c>
      <c r="D172" s="19">
        <v>9010191.4000000004</v>
      </c>
      <c r="E172" s="19">
        <v>7521273.4923999999</v>
      </c>
      <c r="F172" s="16">
        <f t="shared" si="8"/>
        <v>1488917.9076000005</v>
      </c>
      <c r="G172" s="16">
        <f t="shared" si="9"/>
        <v>83.475180032246584</v>
      </c>
      <c r="H172" s="16">
        <f t="shared" si="10"/>
        <v>-17901.610580000095</v>
      </c>
      <c r="I172" s="16">
        <f t="shared" si="11"/>
        <v>99.762552131559801</v>
      </c>
    </row>
    <row r="173" spans="1:9" x14ac:dyDescent="0.25">
      <c r="A173" t="s">
        <v>120</v>
      </c>
      <c r="B173" s="16">
        <v>411215.00899</v>
      </c>
      <c r="C173" s="19">
        <v>278741</v>
      </c>
      <c r="D173" s="19">
        <v>278741</v>
      </c>
      <c r="E173" s="19">
        <v>275381.16800000001</v>
      </c>
      <c r="F173" s="16">
        <f t="shared" si="8"/>
        <v>3359.8319999999949</v>
      </c>
      <c r="G173" s="16">
        <f t="shared" si="9"/>
        <v>98.794640185692089</v>
      </c>
      <c r="H173" s="16">
        <f t="shared" si="10"/>
        <v>-135833.84099</v>
      </c>
      <c r="I173" s="16">
        <f t="shared" si="11"/>
        <v>66.967684053258083</v>
      </c>
    </row>
    <row r="174" spans="1:9" x14ac:dyDescent="0.25">
      <c r="A174" t="s">
        <v>121</v>
      </c>
      <c r="B174" s="16">
        <v>88275.2255</v>
      </c>
      <c r="C174" s="19">
        <v>425229.4</v>
      </c>
      <c r="D174" s="19">
        <v>425229.4</v>
      </c>
      <c r="E174" s="19">
        <v>366167.54602000001</v>
      </c>
      <c r="F174" s="16">
        <f t="shared" si="8"/>
        <v>59061.853980000014</v>
      </c>
      <c r="G174" s="16">
        <f t="shared" si="9"/>
        <v>86.110590194375078</v>
      </c>
      <c r="H174" s="16">
        <f t="shared" si="10"/>
        <v>277892.32052000001</v>
      </c>
      <c r="I174" s="16">
        <f t="shared" si="11"/>
        <v>414.80216441927979</v>
      </c>
    </row>
    <row r="175" spans="1:9" x14ac:dyDescent="0.25">
      <c r="A175" t="s">
        <v>122</v>
      </c>
      <c r="B175" s="16">
        <v>6000</v>
      </c>
      <c r="C175" s="19">
        <v>12000</v>
      </c>
      <c r="D175" s="19">
        <v>12000</v>
      </c>
      <c r="E175" s="19">
        <v>8000</v>
      </c>
      <c r="F175" s="16">
        <f t="shared" si="8"/>
        <v>4000</v>
      </c>
      <c r="G175" s="16">
        <f t="shared" si="9"/>
        <v>66.666666666666657</v>
      </c>
      <c r="H175" s="16">
        <f t="shared" si="10"/>
        <v>2000</v>
      </c>
      <c r="I175" s="16">
        <f t="shared" si="11"/>
        <v>133.33333333333331</v>
      </c>
    </row>
    <row r="176" spans="1:9" x14ac:dyDescent="0.25">
      <c r="A176" t="s">
        <v>123</v>
      </c>
      <c r="B176" s="16">
        <v>82275.2255</v>
      </c>
      <c r="C176" s="19">
        <v>413229.4</v>
      </c>
      <c r="D176" s="19">
        <v>413229.4</v>
      </c>
      <c r="E176" s="19">
        <v>358167.54602000001</v>
      </c>
      <c r="F176" s="16">
        <f t="shared" si="8"/>
        <v>55061.853980000014</v>
      </c>
      <c r="G176" s="16">
        <f t="shared" si="9"/>
        <v>86.675233180407787</v>
      </c>
      <c r="H176" s="16">
        <f t="shared" si="10"/>
        <v>275892.32052000001</v>
      </c>
      <c r="I176" s="16">
        <f t="shared" si="11"/>
        <v>435.32854980749948</v>
      </c>
    </row>
    <row r="177" spans="1:9" x14ac:dyDescent="0.25">
      <c r="A177" t="s">
        <v>124</v>
      </c>
      <c r="B177" s="16">
        <v>5258937.89145</v>
      </c>
      <c r="C177" s="19">
        <v>997365.2</v>
      </c>
      <c r="D177" s="19">
        <v>997365.2</v>
      </c>
      <c r="E177" s="19">
        <v>933508.41946</v>
      </c>
      <c r="F177" s="16">
        <f t="shared" si="8"/>
        <v>63856.780539999949</v>
      </c>
      <c r="G177" s="16">
        <f t="shared" si="9"/>
        <v>93.597452513883582</v>
      </c>
      <c r="H177" s="16">
        <f t="shared" si="10"/>
        <v>-4325429.4719900005</v>
      </c>
      <c r="I177" s="16">
        <f t="shared" si="11"/>
        <v>17.750892646549435</v>
      </c>
    </row>
    <row r="178" spans="1:9" x14ac:dyDescent="0.25">
      <c r="A178" t="s">
        <v>125</v>
      </c>
      <c r="B178" s="16">
        <v>1463279.09479</v>
      </c>
      <c r="C178" s="19">
        <v>997365.2</v>
      </c>
      <c r="D178" s="19">
        <v>997365.2</v>
      </c>
      <c r="E178" s="19">
        <v>933508.41946</v>
      </c>
      <c r="F178" s="16">
        <f t="shared" si="8"/>
        <v>63856.780539999949</v>
      </c>
      <c r="G178" s="16">
        <f t="shared" si="9"/>
        <v>93.597452513883582</v>
      </c>
      <c r="H178" s="16">
        <f t="shared" si="10"/>
        <v>-529770.67533</v>
      </c>
      <c r="I178" s="16">
        <f t="shared" si="11"/>
        <v>63.795650657742151</v>
      </c>
    </row>
    <row r="179" spans="1:9" x14ac:dyDescent="0.25">
      <c r="A179" t="s">
        <v>126</v>
      </c>
      <c r="B179" s="16">
        <v>75030</v>
      </c>
      <c r="C179" s="19">
        <v>101280</v>
      </c>
      <c r="D179" s="19">
        <v>101280</v>
      </c>
      <c r="E179" s="19">
        <v>71040</v>
      </c>
      <c r="F179" s="16">
        <f t="shared" si="8"/>
        <v>30240</v>
      </c>
      <c r="G179" s="16">
        <f t="shared" si="9"/>
        <v>70.142180094786738</v>
      </c>
      <c r="H179" s="16">
        <f t="shared" si="10"/>
        <v>-3990</v>
      </c>
      <c r="I179" s="16">
        <f t="shared" si="11"/>
        <v>94.682127149140342</v>
      </c>
    </row>
    <row r="180" spans="1:9" x14ac:dyDescent="0.25">
      <c r="A180" t="s">
        <v>127</v>
      </c>
      <c r="B180" s="16">
        <v>200830.36629000001</v>
      </c>
      <c r="C180" s="19">
        <v>280207.90000000002</v>
      </c>
      <c r="D180" s="19">
        <v>280207.90000000002</v>
      </c>
      <c r="E180" s="19">
        <v>277301.40545999998</v>
      </c>
      <c r="F180" s="16">
        <f t="shared" si="8"/>
        <v>2906.4945400000433</v>
      </c>
      <c r="G180" s="16">
        <f t="shared" si="9"/>
        <v>98.962736403934343</v>
      </c>
      <c r="H180" s="16">
        <f t="shared" si="10"/>
        <v>76471.039169999975</v>
      </c>
      <c r="I180" s="16">
        <f t="shared" si="11"/>
        <v>138.0774285197366</v>
      </c>
    </row>
    <row r="181" spans="1:9" x14ac:dyDescent="0.25">
      <c r="A181" t="s">
        <v>128</v>
      </c>
      <c r="B181" s="16">
        <v>469979.52049999998</v>
      </c>
      <c r="C181" s="19">
        <v>283851.09999999998</v>
      </c>
      <c r="D181" s="19">
        <v>283851.09999999998</v>
      </c>
      <c r="E181" s="19">
        <v>275481.67599999998</v>
      </c>
      <c r="F181" s="16">
        <f t="shared" si="8"/>
        <v>8369.4239999999991</v>
      </c>
      <c r="G181" s="16">
        <f t="shared" si="9"/>
        <v>97.051473818491445</v>
      </c>
      <c r="H181" s="16">
        <f t="shared" si="10"/>
        <v>-194497.84450000001</v>
      </c>
      <c r="I181" s="16">
        <f t="shared" si="11"/>
        <v>58.615676637765326</v>
      </c>
    </row>
    <row r="182" spans="1:9" x14ac:dyDescent="0.25">
      <c r="A182" t="s">
        <v>129</v>
      </c>
      <c r="B182" s="16">
        <v>566259.06700000004</v>
      </c>
      <c r="C182" s="19">
        <v>238268.7</v>
      </c>
      <c r="D182" s="19">
        <v>238268.7</v>
      </c>
      <c r="E182" s="19">
        <v>219292.53200000001</v>
      </c>
      <c r="F182" s="16">
        <f t="shared" si="8"/>
        <v>18976.168000000005</v>
      </c>
      <c r="G182" s="16">
        <f t="shared" si="9"/>
        <v>92.035811669766105</v>
      </c>
      <c r="H182" s="16">
        <f t="shared" si="10"/>
        <v>-346966.53500000003</v>
      </c>
      <c r="I182" s="16">
        <f t="shared" si="11"/>
        <v>38.726537865750409</v>
      </c>
    </row>
    <row r="183" spans="1:9" x14ac:dyDescent="0.25">
      <c r="A183" t="s">
        <v>130</v>
      </c>
      <c r="B183" s="16">
        <v>151180.141</v>
      </c>
      <c r="C183" s="19">
        <v>93757.5</v>
      </c>
      <c r="D183" s="19">
        <v>93757.5</v>
      </c>
      <c r="E183" s="19">
        <v>90392.805999999997</v>
      </c>
      <c r="F183" s="16">
        <f t="shared" si="8"/>
        <v>3364.6940000000031</v>
      </c>
      <c r="G183" s="16">
        <f t="shared" si="9"/>
        <v>96.411280164253526</v>
      </c>
      <c r="H183" s="16">
        <f t="shared" si="10"/>
        <v>-60787.335000000006</v>
      </c>
      <c r="I183" s="16">
        <f t="shared" si="11"/>
        <v>59.791455016568605</v>
      </c>
    </row>
    <row r="184" spans="1:9" x14ac:dyDescent="0.25">
      <c r="A184" t="s">
        <v>131</v>
      </c>
      <c r="B184" s="16">
        <v>954147.36627</v>
      </c>
      <c r="C184" s="19">
        <v>16109982.699999999</v>
      </c>
      <c r="D184" s="19">
        <v>16109982.699999999</v>
      </c>
      <c r="E184" s="19">
        <v>11373471.453500001</v>
      </c>
      <c r="F184" s="16">
        <f t="shared" si="8"/>
        <v>4736511.2464999985</v>
      </c>
      <c r="G184" s="16">
        <f t="shared" si="9"/>
        <v>70.598905444510507</v>
      </c>
      <c r="H184" s="16">
        <f t="shared" si="10"/>
        <v>10419324.087230001</v>
      </c>
      <c r="I184" s="16">
        <f t="shared" si="11"/>
        <v>1192.0036522200694</v>
      </c>
    </row>
    <row r="185" spans="1:9" x14ac:dyDescent="0.25">
      <c r="A185" t="s">
        <v>132</v>
      </c>
      <c r="B185" s="16">
        <v>0</v>
      </c>
      <c r="C185" s="19">
        <v>1953755.8</v>
      </c>
      <c r="D185" s="19">
        <v>1953755.8</v>
      </c>
      <c r="E185" s="19">
        <v>980887.98100000003</v>
      </c>
      <c r="F185" s="16">
        <f t="shared" si="8"/>
        <v>972867.81900000002</v>
      </c>
      <c r="G185" s="16">
        <f t="shared" si="9"/>
        <v>50.205249857735545</v>
      </c>
      <c r="H185" s="16">
        <f t="shared" si="10"/>
        <v>980887.98100000003</v>
      </c>
      <c r="I185" s="16" t="e">
        <f t="shared" si="11"/>
        <v>#DIV/0!</v>
      </c>
    </row>
    <row r="186" spans="1:9" x14ac:dyDescent="0.25">
      <c r="A186" t="s">
        <v>133</v>
      </c>
      <c r="B186" s="16">
        <v>0</v>
      </c>
      <c r="C186" s="19">
        <v>23000</v>
      </c>
      <c r="D186" s="19">
        <v>23000</v>
      </c>
      <c r="E186" s="19">
        <v>23000</v>
      </c>
      <c r="F186" s="16">
        <f t="shared" si="8"/>
        <v>0</v>
      </c>
      <c r="G186" s="16">
        <f t="shared" si="9"/>
        <v>100</v>
      </c>
      <c r="H186" s="16">
        <f t="shared" si="10"/>
        <v>23000</v>
      </c>
      <c r="I186" s="16" t="e">
        <f t="shared" si="11"/>
        <v>#DIV/0!</v>
      </c>
    </row>
    <row r="187" spans="1:9" x14ac:dyDescent="0.25">
      <c r="A187" t="s">
        <v>134</v>
      </c>
      <c r="B187" s="16">
        <v>954147.36627</v>
      </c>
      <c r="C187" s="19">
        <v>14133226.9</v>
      </c>
      <c r="D187" s="19">
        <v>14133226.9</v>
      </c>
      <c r="E187" s="19">
        <v>10369583.4725</v>
      </c>
      <c r="F187" s="16">
        <f t="shared" si="8"/>
        <v>3763643.4275000002</v>
      </c>
      <c r="G187" s="16">
        <f t="shared" si="9"/>
        <v>73.370246907307489</v>
      </c>
      <c r="H187" s="16">
        <f t="shared" si="10"/>
        <v>9415436.10623</v>
      </c>
      <c r="I187" s="16">
        <f t="shared" si="11"/>
        <v>1086.7905565821859</v>
      </c>
    </row>
    <row r="188" spans="1:9" x14ac:dyDescent="0.25">
      <c r="A188" t="s">
        <v>135</v>
      </c>
      <c r="B188" s="16">
        <v>1482431.6405799999</v>
      </c>
      <c r="C188" s="19">
        <v>3676421.8</v>
      </c>
      <c r="D188" s="19">
        <v>3676421.8</v>
      </c>
      <c r="E188" s="19">
        <v>1745377.0049100001</v>
      </c>
      <c r="F188" s="16">
        <f t="shared" si="8"/>
        <v>1931044.7950899997</v>
      </c>
      <c r="G188" s="16">
        <f t="shared" si="9"/>
        <v>47.474884544259858</v>
      </c>
      <c r="H188" s="16">
        <f t="shared" si="10"/>
        <v>262945.36433000024</v>
      </c>
      <c r="I188" s="16">
        <f t="shared" si="11"/>
        <v>117.73743605655389</v>
      </c>
    </row>
    <row r="189" spans="1:9" x14ac:dyDescent="0.25">
      <c r="A189" t="s">
        <v>136</v>
      </c>
      <c r="B189" s="16">
        <v>1482431.6405799999</v>
      </c>
      <c r="C189" s="19">
        <v>3676421.8</v>
      </c>
      <c r="D189" s="19">
        <v>3676421.8</v>
      </c>
      <c r="E189" s="19">
        <v>1745377.0049100001</v>
      </c>
      <c r="F189" s="16">
        <f t="shared" si="8"/>
        <v>1931044.7950899997</v>
      </c>
      <c r="G189" s="16">
        <f t="shared" si="9"/>
        <v>47.474884544259858</v>
      </c>
      <c r="H189" s="16">
        <f t="shared" si="10"/>
        <v>262945.36433000024</v>
      </c>
      <c r="I189" s="16">
        <f t="shared" si="11"/>
        <v>117.73743605655389</v>
      </c>
    </row>
    <row r="194" spans="1:9" x14ac:dyDescent="0.25">
      <c r="B194" s="18" t="s">
        <v>63</v>
      </c>
      <c r="C194" s="16"/>
      <c r="D194" s="16"/>
      <c r="E194" s="16"/>
      <c r="F194" s="16"/>
      <c r="G194" s="19" t="s">
        <v>64</v>
      </c>
      <c r="H194" s="16"/>
      <c r="I194" s="16"/>
    </row>
    <row r="195" spans="1:9" x14ac:dyDescent="0.25">
      <c r="B195" s="19"/>
      <c r="C195" s="16"/>
      <c r="D195" s="16"/>
      <c r="E195" s="16"/>
      <c r="F195" s="16"/>
      <c r="G195" s="16"/>
      <c r="H195" s="16"/>
      <c r="I195" s="16"/>
    </row>
    <row r="196" spans="1:9" x14ac:dyDescent="0.25">
      <c r="B196" t="s">
        <v>65</v>
      </c>
      <c r="G196" t="s">
        <v>66</v>
      </c>
    </row>
    <row r="199" spans="1:9" s="32" customFormat="1" ht="15.75" x14ac:dyDescent="0.25">
      <c r="A199" s="31" t="s">
        <v>69</v>
      </c>
      <c r="B199" s="31"/>
      <c r="C199" s="31"/>
      <c r="D199" s="31"/>
    </row>
    <row r="200" spans="1:9" s="32" customFormat="1" ht="15.75" x14ac:dyDescent="0.25">
      <c r="A200" s="31" t="s">
        <v>139</v>
      </c>
      <c r="B200" s="31"/>
      <c r="C200" s="31"/>
      <c r="D200" s="31"/>
    </row>
    <row r="201" spans="1:9" s="32" customFormat="1" ht="15.75" x14ac:dyDescent="0.25"/>
    <row r="202" spans="1:9" s="32" customFormat="1" ht="15.75" x14ac:dyDescent="0.25">
      <c r="A202" s="22" t="s">
        <v>140</v>
      </c>
      <c r="D202" s="33" t="s">
        <v>46</v>
      </c>
    </row>
    <row r="203" spans="1:9" s="32" customFormat="1" ht="45" x14ac:dyDescent="0.25">
      <c r="A203" s="34" t="s">
        <v>137</v>
      </c>
      <c r="B203" s="34" t="s">
        <v>138</v>
      </c>
      <c r="C203" s="34" t="s">
        <v>141</v>
      </c>
      <c r="D203" s="34" t="s">
        <v>142</v>
      </c>
    </row>
    <row r="204" spans="1:9" s="32" customFormat="1" ht="15.75" x14ac:dyDescent="0.25">
      <c r="A204" s="1" t="s">
        <v>154</v>
      </c>
      <c r="B204" s="15">
        <v>17939.741000000002</v>
      </c>
      <c r="C204" s="16">
        <v>0</v>
      </c>
      <c r="D204" s="16">
        <v>0</v>
      </c>
    </row>
    <row r="205" spans="1:9" x14ac:dyDescent="0.25">
      <c r="A205" s="1" t="s">
        <v>150</v>
      </c>
      <c r="B205" s="15">
        <v>265925.63659999997</v>
      </c>
      <c r="C205" s="15">
        <v>82725.173009999999</v>
      </c>
      <c r="D205" s="15">
        <v>55352.366399999999</v>
      </c>
      <c r="F205" s="35">
        <f>+B205-D205</f>
        <v>210573.27019999997</v>
      </c>
    </row>
    <row r="206" spans="1:9" x14ac:dyDescent="0.25">
      <c r="A206" t="s">
        <v>155</v>
      </c>
      <c r="B206" s="19">
        <v>36928.885999999999</v>
      </c>
      <c r="C206" s="19">
        <v>0</v>
      </c>
      <c r="D206" s="19">
        <v>0</v>
      </c>
      <c r="F206" s="35">
        <f>+C205-D205</f>
        <v>27372.80661</v>
      </c>
    </row>
    <row r="207" spans="1:9" x14ac:dyDescent="0.25">
      <c r="A207" t="s">
        <v>143</v>
      </c>
      <c r="B207" s="19">
        <v>1092.155</v>
      </c>
      <c r="C207" s="19">
        <v>2445.2824500000002</v>
      </c>
      <c r="D207" s="19">
        <v>0</v>
      </c>
    </row>
    <row r="208" spans="1:9" x14ac:dyDescent="0.25">
      <c r="A208" t="s">
        <v>144</v>
      </c>
      <c r="B208" s="19">
        <v>0</v>
      </c>
      <c r="C208" s="41">
        <v>9369.6667500000003</v>
      </c>
      <c r="D208" s="41">
        <v>6119.8149999999996</v>
      </c>
    </row>
    <row r="209" spans="1:6" x14ac:dyDescent="0.25">
      <c r="A209" t="s">
        <v>145</v>
      </c>
      <c r="B209" s="19">
        <v>3335.8319999999999</v>
      </c>
      <c r="C209" s="19">
        <v>33444.053489999998</v>
      </c>
      <c r="D209" s="19">
        <v>38255.651399999995</v>
      </c>
    </row>
    <row r="210" spans="1:6" x14ac:dyDescent="0.25">
      <c r="A210" t="s">
        <v>146</v>
      </c>
      <c r="B210" s="19">
        <v>0</v>
      </c>
      <c r="C210" s="41">
        <v>17787.262320000002</v>
      </c>
      <c r="D210" s="41">
        <v>343.2</v>
      </c>
      <c r="F210" s="35">
        <f>+D208+D209+D210</f>
        <v>44718.666399999995</v>
      </c>
    </row>
    <row r="211" spans="1:6" x14ac:dyDescent="0.25">
      <c r="A211" t="s">
        <v>151</v>
      </c>
      <c r="B211" s="19">
        <v>2838.797</v>
      </c>
      <c r="C211" s="19">
        <v>4734.5730000000003</v>
      </c>
      <c r="D211" s="19">
        <v>0</v>
      </c>
      <c r="F211" s="35">
        <f>+F210/D205*100</f>
        <v>80.789077881230369</v>
      </c>
    </row>
    <row r="212" spans="1:6" x14ac:dyDescent="0.25">
      <c r="A212" t="s">
        <v>156</v>
      </c>
      <c r="B212" s="19">
        <v>1408.5</v>
      </c>
      <c r="C212" s="19">
        <v>0</v>
      </c>
      <c r="D212" s="19">
        <v>0</v>
      </c>
    </row>
    <row r="213" spans="1:6" x14ac:dyDescent="0.25">
      <c r="A213" t="s">
        <v>157</v>
      </c>
      <c r="B213" s="19">
        <v>0</v>
      </c>
      <c r="C213" s="19">
        <v>0</v>
      </c>
      <c r="D213" s="19">
        <v>0</v>
      </c>
    </row>
    <row r="214" spans="1:6" x14ac:dyDescent="0.25">
      <c r="A214" t="s">
        <v>158</v>
      </c>
      <c r="B214" s="19">
        <v>176226.9376</v>
      </c>
      <c r="C214" s="19">
        <v>0</v>
      </c>
      <c r="D214" s="19">
        <v>0</v>
      </c>
    </row>
    <row r="215" spans="1:6" x14ac:dyDescent="0.25">
      <c r="A215" t="s">
        <v>159</v>
      </c>
      <c r="B215" s="19">
        <v>17403.805</v>
      </c>
      <c r="C215" s="19">
        <v>0</v>
      </c>
      <c r="D215" s="19">
        <v>0</v>
      </c>
    </row>
    <row r="216" spans="1:6" x14ac:dyDescent="0.25">
      <c r="A216" t="s">
        <v>160</v>
      </c>
      <c r="B216" s="19">
        <v>6465</v>
      </c>
      <c r="C216" s="19">
        <v>0</v>
      </c>
      <c r="D216" s="19">
        <v>0</v>
      </c>
    </row>
    <row r="217" spans="1:6" x14ac:dyDescent="0.25">
      <c r="A217" t="s">
        <v>147</v>
      </c>
      <c r="B217" s="19">
        <v>0</v>
      </c>
      <c r="C217" s="41">
        <v>14832.475</v>
      </c>
      <c r="D217" s="41">
        <v>5433.7</v>
      </c>
    </row>
    <row r="218" spans="1:6" x14ac:dyDescent="0.25">
      <c r="A218" t="s">
        <v>152</v>
      </c>
      <c r="B218" s="19">
        <v>0</v>
      </c>
      <c r="C218" s="41">
        <v>28</v>
      </c>
      <c r="D218" s="41">
        <v>0</v>
      </c>
    </row>
    <row r="219" spans="1:6" x14ac:dyDescent="0.25">
      <c r="A219" t="s">
        <v>148</v>
      </c>
      <c r="B219" s="19">
        <v>0</v>
      </c>
      <c r="C219" s="41">
        <v>0</v>
      </c>
      <c r="D219" s="41">
        <v>3200</v>
      </c>
    </row>
    <row r="220" spans="1:6" x14ac:dyDescent="0.25">
      <c r="A220" t="s">
        <v>153</v>
      </c>
      <c r="B220" s="2">
        <f>6522.6+13703.1</f>
        <v>20225.7</v>
      </c>
      <c r="C220" s="41">
        <v>83.86</v>
      </c>
      <c r="D220" s="41">
        <v>0</v>
      </c>
    </row>
    <row r="221" spans="1:6" ht="15.75" x14ac:dyDescent="0.25">
      <c r="A221" t="s">
        <v>149</v>
      </c>
      <c r="B221" s="19">
        <v>0</v>
      </c>
      <c r="C221" s="40">
        <v>0</v>
      </c>
      <c r="D221" s="19">
        <v>2000</v>
      </c>
    </row>
    <row r="226" spans="1:6" x14ac:dyDescent="0.25">
      <c r="A226" s="36" t="s">
        <v>150</v>
      </c>
      <c r="B226" s="37">
        <v>55352.4</v>
      </c>
      <c r="C226" s="43"/>
      <c r="D226" s="43"/>
      <c r="F226" s="42"/>
    </row>
    <row r="227" spans="1:6" x14ac:dyDescent="0.25">
      <c r="A227" s="43" t="s">
        <v>161</v>
      </c>
      <c r="B227" s="19">
        <v>10319.473</v>
      </c>
      <c r="C227" s="45"/>
      <c r="D227" s="19"/>
      <c r="F227" s="45"/>
    </row>
    <row r="228" spans="1:6" x14ac:dyDescent="0.25">
      <c r="A228" s="43" t="s">
        <v>162</v>
      </c>
      <c r="B228" s="19">
        <v>2143.886</v>
      </c>
      <c r="C228" s="45"/>
      <c r="D228" s="19"/>
      <c r="F228" s="45"/>
    </row>
    <row r="229" spans="1:6" x14ac:dyDescent="0.25">
      <c r="A229" s="43" t="s">
        <v>163</v>
      </c>
      <c r="B229" s="19">
        <v>11337.025</v>
      </c>
      <c r="C229" s="45"/>
      <c r="D229" s="19"/>
      <c r="F229" s="45"/>
    </row>
    <row r="230" spans="1:6" x14ac:dyDescent="0.25">
      <c r="A230" s="43" t="s">
        <v>164</v>
      </c>
      <c r="B230" s="19">
        <v>2000</v>
      </c>
      <c r="C230" s="45"/>
      <c r="D230" s="19"/>
      <c r="F230" s="45"/>
    </row>
    <row r="231" spans="1:6" x14ac:dyDescent="0.25">
      <c r="A231" s="43" t="s">
        <v>165</v>
      </c>
      <c r="B231" s="19">
        <v>3200</v>
      </c>
      <c r="C231" s="45"/>
      <c r="D231" s="19"/>
      <c r="F231" s="45"/>
    </row>
    <row r="232" spans="1:6" x14ac:dyDescent="0.25">
      <c r="A232" s="43" t="s">
        <v>166</v>
      </c>
      <c r="B232" s="19">
        <v>2214.3290000000002</v>
      </c>
      <c r="C232" s="45"/>
      <c r="D232" s="19"/>
      <c r="F232" s="45"/>
    </row>
    <row r="233" spans="1:6" x14ac:dyDescent="0.25">
      <c r="A233" s="43" t="s">
        <v>167</v>
      </c>
      <c r="B233" s="19">
        <v>3342</v>
      </c>
      <c r="C233" s="45"/>
      <c r="D233" s="19"/>
      <c r="F233" s="45"/>
    </row>
    <row r="234" spans="1:6" x14ac:dyDescent="0.25">
      <c r="A234" s="43" t="s">
        <v>168</v>
      </c>
      <c r="B234" s="19">
        <v>6066.7894000000006</v>
      </c>
      <c r="C234" s="45"/>
      <c r="D234" s="19"/>
      <c r="F234" s="45"/>
    </row>
    <row r="235" spans="1:6" x14ac:dyDescent="0.25">
      <c r="A235" s="43" t="s">
        <v>169</v>
      </c>
      <c r="B235" s="19">
        <v>4819.8149999999996</v>
      </c>
      <c r="C235" s="45"/>
      <c r="D235" s="19"/>
      <c r="F235" s="45"/>
    </row>
    <row r="236" spans="1:6" x14ac:dyDescent="0.25">
      <c r="A236" s="43" t="s">
        <v>170</v>
      </c>
      <c r="B236" s="19">
        <v>2091.6999999999998</v>
      </c>
      <c r="C236" s="45"/>
      <c r="D236" s="19"/>
      <c r="F236" s="45"/>
    </row>
    <row r="237" spans="1:6" x14ac:dyDescent="0.25">
      <c r="A237" s="43" t="s">
        <v>171</v>
      </c>
      <c r="B237" s="19">
        <v>343.2</v>
      </c>
      <c r="C237" s="45"/>
      <c r="D237" s="19"/>
      <c r="F237" s="45"/>
    </row>
    <row r="238" spans="1:6" x14ac:dyDescent="0.25">
      <c r="A238" s="43" t="s">
        <v>172</v>
      </c>
      <c r="B238" s="19">
        <v>2533.1080000000002</v>
      </c>
      <c r="C238" s="45"/>
      <c r="D238" s="19"/>
      <c r="F238" s="45"/>
    </row>
    <row r="239" spans="1:6" x14ac:dyDescent="0.25">
      <c r="A239" s="44" t="s">
        <v>173</v>
      </c>
      <c r="B239" s="19">
        <v>4941.0410000000002</v>
      </c>
      <c r="C239" s="46"/>
      <c r="D239" s="19"/>
      <c r="F239" s="46"/>
    </row>
    <row r="240" spans="1:6" x14ac:dyDescent="0.25">
      <c r="A240" s="43" t="s">
        <v>173</v>
      </c>
      <c r="B240" s="19">
        <v>3641.0410000000002</v>
      </c>
      <c r="C240" s="45"/>
      <c r="D240" s="19"/>
      <c r="F240" s="45"/>
    </row>
    <row r="241" spans="1:9" x14ac:dyDescent="0.25">
      <c r="A241" s="43" t="s">
        <v>173</v>
      </c>
      <c r="B241" s="19">
        <v>1300</v>
      </c>
      <c r="C241" s="45"/>
      <c r="D241" s="19"/>
      <c r="F241" s="45"/>
    </row>
    <row r="246" spans="1:9" s="43" customFormat="1" x14ac:dyDescent="0.25">
      <c r="A246" s="38" t="s">
        <v>63</v>
      </c>
      <c r="B246" s="18"/>
      <c r="C246" s="16"/>
      <c r="D246" s="19" t="s">
        <v>64</v>
      </c>
      <c r="E246" s="16"/>
      <c r="F246" s="16"/>
      <c r="G246" s="19"/>
      <c r="H246" s="16"/>
      <c r="I246" s="16"/>
    </row>
    <row r="247" spans="1:9" s="43" customFormat="1" x14ac:dyDescent="0.25">
      <c r="A247" s="39"/>
      <c r="B247" s="19"/>
      <c r="C247" s="16"/>
      <c r="D247" s="16"/>
      <c r="E247" s="16"/>
      <c r="F247" s="16"/>
      <c r="G247" s="16"/>
      <c r="H247" s="16"/>
      <c r="I247" s="16"/>
    </row>
    <row r="248" spans="1:9" s="43" customFormat="1" x14ac:dyDescent="0.25">
      <c r="A248" s="39" t="s">
        <v>65</v>
      </c>
      <c r="D248" s="43" t="s">
        <v>66</v>
      </c>
    </row>
  </sheetData>
  <mergeCells count="24">
    <mergeCell ref="A199:D199"/>
    <mergeCell ref="A200:D200"/>
    <mergeCell ref="A125:A126"/>
    <mergeCell ref="B125:B126"/>
    <mergeCell ref="C125:D125"/>
    <mergeCell ref="E125:E126"/>
    <mergeCell ref="F125:G125"/>
    <mergeCell ref="H125:I125"/>
    <mergeCell ref="A66:I66"/>
    <mergeCell ref="A70:A71"/>
    <mergeCell ref="B70:B71"/>
    <mergeCell ref="C70:D70"/>
    <mergeCell ref="E70:E71"/>
    <mergeCell ref="F70:G70"/>
    <mergeCell ref="H70:I70"/>
    <mergeCell ref="A120:I120"/>
    <mergeCell ref="A121:I121"/>
    <mergeCell ref="A1:I1"/>
    <mergeCell ref="A5:A6"/>
    <mergeCell ref="B5:B6"/>
    <mergeCell ref="C5:D5"/>
    <mergeCell ref="E5:E6"/>
    <mergeCell ref="F5:G5"/>
    <mergeCell ref="H5:I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2023-01-06T01:53:55Z</dcterms:created>
  <dcterms:modified xsi:type="dcterms:W3CDTF">2023-01-06T04:57:39Z</dcterms:modified>
</cp:coreProperties>
</file>